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2120" windowHeight="9120"/>
  </bookViews>
  <sheets>
    <sheet name="SheetHTOTAL1" sheetId="1" r:id="rId1"/>
    <sheet name="sheet2-Number Heberle 201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SheetHTOTAL1!$B$4:$BC$63</definedName>
  </definedNames>
  <calcPr calcId="144525"/>
</workbook>
</file>

<file path=xl/calcChain.xml><?xml version="1.0" encoding="utf-8"?>
<calcChain xmlns="http://schemas.openxmlformats.org/spreadsheetml/2006/main">
  <c r="BG165" i="1" l="1"/>
  <c r="BI165" i="1" s="1"/>
  <c r="L11" i="1"/>
  <c r="L13" i="1" s="1"/>
  <c r="N11" i="1"/>
  <c r="N13" i="1" s="1"/>
  <c r="P11" i="1"/>
  <c r="P13" i="1" s="1"/>
  <c r="R11" i="1"/>
  <c r="R13" i="1" s="1"/>
  <c r="T11" i="1"/>
  <c r="J13" i="1"/>
  <c r="BT221" i="1" l="1"/>
  <c r="BU221" i="1"/>
  <c r="BV221" i="1"/>
  <c r="BW221" i="1"/>
  <c r="BX221" i="1"/>
  <c r="BT224" i="1"/>
  <c r="BU224" i="1"/>
  <c r="BV224" i="1"/>
  <c r="BW224" i="1"/>
  <c r="BX224" i="1"/>
  <c r="BT227" i="1"/>
  <c r="BU227" i="1"/>
  <c r="BV227" i="1"/>
  <c r="BW227" i="1"/>
  <c r="BX227" i="1"/>
  <c r="BT230" i="1"/>
  <c r="BU230" i="1"/>
  <c r="BV230" i="1"/>
  <c r="BW230" i="1"/>
  <c r="BX230" i="1"/>
  <c r="Q85" i="1"/>
  <c r="O85" i="1"/>
  <c r="M85" i="1"/>
  <c r="K85" i="1"/>
  <c r="CG176" i="1"/>
  <c r="CF147" i="1"/>
  <c r="CG147" i="1"/>
  <c r="CG59" i="1"/>
  <c r="CG104" i="1"/>
  <c r="CF221" i="1"/>
  <c r="CF227" i="1"/>
  <c r="CF230" i="1"/>
  <c r="CF224" i="1"/>
  <c r="F172" i="1" l="1"/>
  <c r="BJ13" i="1" s="1"/>
  <c r="R20" i="1"/>
  <c r="R19" i="1"/>
  <c r="H60" i="1"/>
  <c r="J60" i="1"/>
  <c r="J27" i="1"/>
  <c r="J59" i="1" s="1"/>
  <c r="L27" i="1"/>
  <c r="L29" i="1" s="1"/>
  <c r="N27" i="1"/>
  <c r="N29" i="1" s="1"/>
  <c r="P27" i="1"/>
  <c r="P29" i="1" s="1"/>
  <c r="R27" i="1"/>
  <c r="R29" i="1" s="1"/>
  <c r="T27" i="1"/>
  <c r="J61" i="1" l="1"/>
  <c r="F85" i="1"/>
  <c r="BJ218" i="1"/>
  <c r="R21" i="1"/>
  <c r="J29" i="1"/>
  <c r="H27" i="1"/>
  <c r="H59" i="1" l="1"/>
  <c r="H61" i="1" s="1"/>
  <c r="H29" i="1"/>
  <c r="CD147" i="1" l="1"/>
  <c r="E9" i="2" l="1"/>
  <c r="CC224" i="1"/>
  <c r="CF176" i="1" l="1"/>
  <c r="CE176" i="1"/>
  <c r="CD176" i="1"/>
  <c r="CC176" i="1"/>
  <c r="CB176" i="1"/>
  <c r="CA176" i="1"/>
  <c r="CE59" i="1" l="1"/>
  <c r="CB104" i="1" l="1"/>
  <c r="CA104" i="1"/>
  <c r="BZ104" i="1"/>
  <c r="BY104" i="1"/>
  <c r="BX104" i="1"/>
  <c r="J172" i="1" l="1"/>
  <c r="BK13" i="1" s="1"/>
  <c r="L172" i="1"/>
  <c r="BL13" i="1" s="1"/>
  <c r="N172" i="1"/>
  <c r="BM13" i="1" s="1"/>
  <c r="P172" i="1"/>
  <c r="BN13" i="1" s="1"/>
  <c r="R172" i="1"/>
  <c r="BO13" i="1" s="1"/>
  <c r="T172" i="1"/>
  <c r="V172" i="1"/>
  <c r="W172" i="1"/>
  <c r="Y172" i="1"/>
  <c r="AA172" i="1"/>
  <c r="BT218" i="1" s="1"/>
  <c r="AC172" i="1"/>
  <c r="BU218" i="1" s="1"/>
  <c r="AE172" i="1"/>
  <c r="BV218" i="1" s="1"/>
  <c r="AG172" i="1"/>
  <c r="BW218" i="1" s="1"/>
  <c r="AI172" i="1"/>
  <c r="BX218" i="1" s="1"/>
  <c r="AK172" i="1"/>
  <c r="AM172" i="1"/>
  <c r="AO172" i="1"/>
  <c r="AQ172" i="1"/>
  <c r="AS172" i="1"/>
  <c r="AU172" i="1"/>
  <c r="AW172" i="1"/>
  <c r="AY172" i="1"/>
  <c r="CF218" i="1" s="1"/>
  <c r="BO218" i="1" l="1"/>
  <c r="R85" i="1"/>
  <c r="BM218" i="1"/>
  <c r="N85" i="1"/>
  <c r="BK218" i="1"/>
  <c r="J85" i="1"/>
  <c r="P85" i="1"/>
  <c r="BN218" i="1"/>
  <c r="L85" i="1"/>
  <c r="BL218" i="1"/>
  <c r="R64" i="1"/>
  <c r="P65" i="1"/>
  <c r="P64" i="1"/>
  <c r="R32" i="1"/>
  <c r="R31" i="1"/>
  <c r="P32" i="1"/>
  <c r="P60" i="1" s="1"/>
  <c r="P31" i="1"/>
  <c r="R33" i="1" l="1"/>
  <c r="P33" i="1"/>
  <c r="P59" i="1"/>
  <c r="P61" i="1" s="1"/>
  <c r="P66" i="1"/>
  <c r="P67" i="1" s="1"/>
  <c r="R66" i="1"/>
  <c r="V85" i="1" l="1"/>
  <c r="BC56" i="1"/>
  <c r="BC52" i="1" l="1"/>
  <c r="BC44" i="1" l="1"/>
  <c r="BC41" i="1" l="1"/>
  <c r="BC40" i="1"/>
  <c r="BC39" i="1"/>
  <c r="BC29" i="1" l="1"/>
  <c r="BC28" i="1"/>
  <c r="BC27" i="1"/>
  <c r="N64" i="1" l="1"/>
  <c r="L64" i="1"/>
  <c r="N65" i="1"/>
  <c r="L65" i="1"/>
  <c r="T32" i="1" l="1"/>
  <c r="T31" i="1"/>
  <c r="T66" i="1" s="1"/>
  <c r="T33" i="1" l="1"/>
  <c r="N32" i="1" l="1"/>
  <c r="N60" i="1" s="1"/>
  <c r="L32" i="1"/>
  <c r="L31" i="1" l="1"/>
  <c r="L66" i="1" s="1"/>
  <c r="L67" i="1" s="1"/>
  <c r="L60" i="1"/>
  <c r="BA28" i="1"/>
  <c r="AY28" i="1"/>
  <c r="AW28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BA27" i="1"/>
  <c r="AY27" i="1"/>
  <c r="AW27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N31" i="1" l="1"/>
  <c r="N66" i="1" s="1"/>
  <c r="N67" i="1" s="1"/>
  <c r="L59" i="1"/>
  <c r="L61" i="1" s="1"/>
  <c r="L33" i="1"/>
  <c r="BQ224" i="1"/>
  <c r="BP224" i="1"/>
  <c r="N59" i="1" l="1"/>
  <c r="N61" i="1" s="1"/>
  <c r="N33" i="1"/>
  <c r="CE230" i="1"/>
  <c r="CD230" i="1"/>
  <c r="CC230" i="1"/>
  <c r="CB230" i="1"/>
  <c r="CA230" i="1"/>
  <c r="BZ230" i="1"/>
  <c r="CE224" i="1"/>
  <c r="CD224" i="1"/>
  <c r="CB224" i="1"/>
  <c r="CA224" i="1"/>
  <c r="BZ224" i="1"/>
  <c r="BY224" i="1"/>
  <c r="BS224" i="1"/>
  <c r="BR224" i="1"/>
  <c r="CE227" i="1"/>
  <c r="CD227" i="1"/>
  <c r="CC227" i="1"/>
  <c r="CB227" i="1"/>
  <c r="CA227" i="1"/>
  <c r="BZ227" i="1"/>
  <c r="BY227" i="1"/>
  <c r="BY230" i="1"/>
  <c r="BS230" i="1"/>
  <c r="BR230" i="1"/>
  <c r="BQ230" i="1"/>
  <c r="BP230" i="1"/>
  <c r="BS227" i="1"/>
  <c r="BR227" i="1"/>
  <c r="BQ227" i="1"/>
  <c r="BP227" i="1"/>
  <c r="CA221" i="1"/>
  <c r="CB221" i="1"/>
  <c r="CC221" i="1"/>
  <c r="CE221" i="1"/>
  <c r="BZ221" i="1"/>
  <c r="BY221" i="1"/>
  <c r="BS221" i="1"/>
  <c r="BR221" i="1"/>
  <c r="BQ221" i="1"/>
  <c r="BP221" i="1"/>
  <c r="T57" i="1" l="1"/>
  <c r="T53" i="1"/>
  <c r="T49" i="1"/>
  <c r="V45" i="1"/>
  <c r="T45" i="1"/>
  <c r="V41" i="1"/>
  <c r="T41" i="1"/>
  <c r="V37" i="1"/>
  <c r="T37" i="1"/>
  <c r="T29" i="1"/>
  <c r="T13" i="1" l="1"/>
  <c r="AI56" i="1" l="1"/>
  <c r="AI55" i="1"/>
  <c r="AG56" i="1"/>
  <c r="AG55" i="1"/>
  <c r="AE56" i="1"/>
  <c r="AE55" i="1"/>
  <c r="AC56" i="1"/>
  <c r="AC55" i="1"/>
  <c r="AA56" i="1"/>
  <c r="AA55" i="1"/>
  <c r="Y56" i="1"/>
  <c r="Y55" i="1"/>
  <c r="W56" i="1"/>
  <c r="W55" i="1"/>
  <c r="W57" i="1" l="1"/>
  <c r="Y57" i="1"/>
  <c r="AA57" i="1"/>
  <c r="AC57" i="1"/>
  <c r="AE57" i="1"/>
  <c r="AG57" i="1"/>
  <c r="AI57" i="1"/>
  <c r="V56" i="1"/>
  <c r="V55" i="1"/>
  <c r="BA52" i="1"/>
  <c r="BA51" i="1"/>
  <c r="AY52" i="1"/>
  <c r="AW52" i="1"/>
  <c r="AW51" i="1"/>
  <c r="AU52" i="1"/>
  <c r="AU51" i="1"/>
  <c r="AS52" i="1"/>
  <c r="AS51" i="1"/>
  <c r="AQ52" i="1"/>
  <c r="AQ51" i="1"/>
  <c r="AO52" i="1"/>
  <c r="AO51" i="1"/>
  <c r="AM52" i="1"/>
  <c r="AM51" i="1"/>
  <c r="AK52" i="1"/>
  <c r="AK51" i="1"/>
  <c r="AI52" i="1"/>
  <c r="AI51" i="1"/>
  <c r="AG52" i="1"/>
  <c r="AG51" i="1"/>
  <c r="AE52" i="1"/>
  <c r="AE51" i="1"/>
  <c r="AC52" i="1"/>
  <c r="AC51" i="1"/>
  <c r="AA52" i="1"/>
  <c r="AA51" i="1"/>
  <c r="Y52" i="1"/>
  <c r="Y51" i="1"/>
  <c r="W52" i="1"/>
  <c r="V52" i="1"/>
  <c r="V51" i="1"/>
  <c r="V48" i="1"/>
  <c r="V47" i="1"/>
  <c r="BA44" i="1"/>
  <c r="BA43" i="1"/>
  <c r="AY44" i="1"/>
  <c r="AY43" i="1"/>
  <c r="AW44" i="1"/>
  <c r="AW43" i="1"/>
  <c r="AU44" i="1"/>
  <c r="AU43" i="1"/>
  <c r="AS44" i="1"/>
  <c r="AS43" i="1"/>
  <c r="AQ44" i="1"/>
  <c r="AQ43" i="1"/>
  <c r="AO44" i="1"/>
  <c r="AO43" i="1"/>
  <c r="AM44" i="1"/>
  <c r="AM43" i="1"/>
  <c r="AK44" i="1"/>
  <c r="AK43" i="1"/>
  <c r="AI44" i="1"/>
  <c r="AI43" i="1"/>
  <c r="AG44" i="1"/>
  <c r="AG43" i="1"/>
  <c r="AE44" i="1"/>
  <c r="AE43" i="1"/>
  <c r="AC44" i="1"/>
  <c r="AC43" i="1"/>
  <c r="AA44" i="1"/>
  <c r="AA43" i="1"/>
  <c r="Y44" i="1"/>
  <c r="Y43" i="1"/>
  <c r="W44" i="1"/>
  <c r="W43" i="1"/>
  <c r="BA40" i="1"/>
  <c r="BA39" i="1"/>
  <c r="AY40" i="1"/>
  <c r="AY39" i="1"/>
  <c r="AW40" i="1"/>
  <c r="AW39" i="1"/>
  <c r="AU40" i="1"/>
  <c r="AU39" i="1"/>
  <c r="AS40" i="1"/>
  <c r="AS39" i="1"/>
  <c r="AQ40" i="1"/>
  <c r="AQ39" i="1"/>
  <c r="AO40" i="1"/>
  <c r="AO39" i="1"/>
  <c r="AM40" i="1"/>
  <c r="AM39" i="1"/>
  <c r="AK40" i="1"/>
  <c r="AK39" i="1"/>
  <c r="AI40" i="1"/>
  <c r="AI39" i="1"/>
  <c r="AG40" i="1"/>
  <c r="AG39" i="1"/>
  <c r="AE40" i="1"/>
  <c r="AE39" i="1"/>
  <c r="AC40" i="1"/>
  <c r="AC39" i="1"/>
  <c r="AA40" i="1"/>
  <c r="AA39" i="1"/>
  <c r="Y40" i="1"/>
  <c r="Y39" i="1"/>
  <c r="W40" i="1"/>
  <c r="W39" i="1"/>
  <c r="AG36" i="1"/>
  <c r="AG35" i="1"/>
  <c r="AE36" i="1"/>
  <c r="AE35" i="1"/>
  <c r="AC36" i="1"/>
  <c r="AC35" i="1"/>
  <c r="AA36" i="1"/>
  <c r="AA35" i="1"/>
  <c r="Y36" i="1"/>
  <c r="Y35" i="1"/>
  <c r="W36" i="1"/>
  <c r="W35" i="1"/>
  <c r="V28" i="1"/>
  <c r="V27" i="1"/>
  <c r="W29" i="1" l="1"/>
  <c r="Y29" i="1"/>
  <c r="AA29" i="1"/>
  <c r="AC29" i="1"/>
  <c r="AE29" i="1"/>
  <c r="AG29" i="1"/>
  <c r="AI29" i="1"/>
  <c r="AK29" i="1"/>
  <c r="AM29" i="1"/>
  <c r="AO29" i="1"/>
  <c r="AQ29" i="1"/>
  <c r="AS29" i="1"/>
  <c r="AU29" i="1"/>
  <c r="AW29" i="1"/>
  <c r="AY29" i="1"/>
  <c r="BA29" i="1"/>
  <c r="Y37" i="1"/>
  <c r="AA37" i="1"/>
  <c r="AC37" i="1"/>
  <c r="AE37" i="1"/>
  <c r="AG37" i="1"/>
  <c r="Y41" i="1"/>
  <c r="AA41" i="1"/>
  <c r="AC41" i="1"/>
  <c r="AE41" i="1"/>
  <c r="AG41" i="1"/>
  <c r="AI41" i="1"/>
  <c r="AK41" i="1"/>
  <c r="AM41" i="1"/>
  <c r="AO41" i="1"/>
  <c r="AQ41" i="1"/>
  <c r="AS41" i="1"/>
  <c r="AU41" i="1"/>
  <c r="AW41" i="1"/>
  <c r="AY41" i="1"/>
  <c r="BA41" i="1"/>
  <c r="Y45" i="1"/>
  <c r="AA45" i="1"/>
  <c r="AC45" i="1"/>
  <c r="AE45" i="1"/>
  <c r="AG45" i="1"/>
  <c r="AI45" i="1"/>
  <c r="AK45" i="1"/>
  <c r="AM45" i="1"/>
  <c r="AO45" i="1"/>
  <c r="AQ45" i="1"/>
  <c r="AS45" i="1"/>
  <c r="AU45" i="1"/>
  <c r="AW45" i="1"/>
  <c r="AY45" i="1"/>
  <c r="BA45" i="1"/>
  <c r="Y53" i="1"/>
  <c r="AA53" i="1"/>
  <c r="AC53" i="1"/>
  <c r="AE53" i="1"/>
  <c r="AG53" i="1"/>
  <c r="AI53" i="1"/>
  <c r="AK53" i="1"/>
  <c r="AM53" i="1"/>
  <c r="AO53" i="1"/>
  <c r="V29" i="1"/>
  <c r="W37" i="1"/>
  <c r="W41" i="1"/>
  <c r="W45" i="1"/>
  <c r="V49" i="1"/>
  <c r="V53" i="1"/>
  <c r="AQ53" i="1"/>
  <c r="AS53" i="1"/>
  <c r="AU53" i="1"/>
  <c r="AW53" i="1"/>
  <c r="BA53" i="1"/>
  <c r="V57" i="1"/>
  <c r="BF29" i="1" l="1"/>
  <c r="BE41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F59" i="1"/>
  <c r="BG88" i="1"/>
  <c r="BI88" i="1" s="1"/>
  <c r="BG89" i="1"/>
  <c r="BI89" i="1" s="1"/>
  <c r="BG90" i="1"/>
  <c r="BI90" i="1" s="1"/>
  <c r="BI91" i="1"/>
  <c r="BG92" i="1"/>
  <c r="BI92" i="1" s="1"/>
  <c r="BG93" i="1"/>
  <c r="BI93" i="1" s="1"/>
  <c r="BG95" i="1"/>
  <c r="BI95" i="1" s="1"/>
  <c r="BG96" i="1"/>
  <c r="BI96" i="1" s="1"/>
  <c r="BG97" i="1"/>
  <c r="BI97" i="1" s="1"/>
  <c r="BG98" i="1"/>
  <c r="BI98" i="1" s="1"/>
  <c r="BG100" i="1"/>
  <c r="BI100" i="1" s="1"/>
  <c r="BG101" i="1"/>
  <c r="BI101" i="1" s="1"/>
  <c r="BG102" i="1"/>
  <c r="BI102" i="1" s="1"/>
  <c r="BG103" i="1"/>
  <c r="BI103" i="1" s="1"/>
  <c r="BG104" i="1"/>
  <c r="BI104" i="1" s="1"/>
  <c r="BG106" i="1"/>
  <c r="BI106" i="1" s="1"/>
  <c r="BG107" i="1"/>
  <c r="BI107" i="1" s="1"/>
  <c r="BG108" i="1"/>
  <c r="BG109" i="1"/>
  <c r="BI109" i="1" s="1"/>
  <c r="BG110" i="1"/>
  <c r="BI110" i="1" s="1"/>
  <c r="BG111" i="1"/>
  <c r="BI111" i="1" s="1"/>
  <c r="BG112" i="1"/>
  <c r="BI112" i="1" s="1"/>
  <c r="BG113" i="1"/>
  <c r="BI113" i="1" s="1"/>
  <c r="BG114" i="1"/>
  <c r="BI114" i="1" s="1"/>
  <c r="BG115" i="1"/>
  <c r="BI115" i="1" s="1"/>
  <c r="BG116" i="1"/>
  <c r="BI116" i="1" s="1"/>
  <c r="BG118" i="1"/>
  <c r="BI118" i="1" s="1"/>
  <c r="BG120" i="1"/>
  <c r="BI120" i="1" s="1"/>
  <c r="BG121" i="1"/>
  <c r="BI121" i="1" s="1"/>
  <c r="BG122" i="1"/>
  <c r="BI122" i="1" s="1"/>
  <c r="BG123" i="1"/>
  <c r="BI123" i="1" s="1"/>
  <c r="BG124" i="1"/>
  <c r="BI124" i="1" s="1"/>
  <c r="BG127" i="1"/>
  <c r="BI127" i="1" s="1"/>
  <c r="BG128" i="1"/>
  <c r="BI128" i="1" s="1"/>
  <c r="BG129" i="1"/>
  <c r="BI129" i="1" s="1"/>
  <c r="BG130" i="1"/>
  <c r="BI130" i="1" s="1"/>
  <c r="BG131" i="1"/>
  <c r="BI131" i="1" s="1"/>
  <c r="BG132" i="1"/>
  <c r="BG134" i="1"/>
  <c r="BI134" i="1" s="1"/>
  <c r="BG136" i="1"/>
  <c r="BI136" i="1" s="1"/>
  <c r="BG137" i="1"/>
  <c r="BI137" i="1" s="1"/>
  <c r="BG140" i="1"/>
  <c r="BI140" i="1" s="1"/>
  <c r="BG141" i="1"/>
  <c r="BI141" i="1" s="1"/>
  <c r="BG142" i="1"/>
  <c r="BI142" i="1" s="1"/>
  <c r="BG143" i="1"/>
  <c r="BI143" i="1" s="1"/>
  <c r="BG145" i="1"/>
  <c r="BI145" i="1" s="1"/>
  <c r="BG147" i="1"/>
  <c r="BI147" i="1" s="1"/>
  <c r="BG149" i="1"/>
  <c r="BI149" i="1" s="1"/>
  <c r="BG150" i="1"/>
  <c r="BG156" i="1"/>
  <c r="BI156" i="1" s="1"/>
  <c r="BG157" i="1"/>
  <c r="BI157" i="1" s="1"/>
  <c r="BG158" i="1"/>
  <c r="BI158" i="1" s="1"/>
  <c r="BG159" i="1"/>
  <c r="BI159" i="1" s="1"/>
  <c r="BG160" i="1"/>
  <c r="BI160" i="1" s="1"/>
  <c r="BG161" i="1"/>
  <c r="BI161" i="1" s="1"/>
  <c r="BG162" i="1"/>
  <c r="BI162" i="1" s="1"/>
  <c r="BG163" i="1"/>
  <c r="BI163" i="1" s="1"/>
  <c r="BG164" i="1"/>
  <c r="BI164" i="1" s="1"/>
  <c r="BG166" i="1"/>
  <c r="BI166" i="1" s="1"/>
  <c r="BG167" i="1"/>
  <c r="BI167" i="1" s="1"/>
  <c r="BG169" i="1"/>
  <c r="BI169" i="1" s="1"/>
  <c r="BG170" i="1"/>
  <c r="BP218" i="1"/>
  <c r="U172" i="1"/>
  <c r="BQ218" i="1" s="1"/>
  <c r="BR218" i="1"/>
  <c r="BS218" i="1"/>
  <c r="BY218" i="1"/>
  <c r="AY85" i="1"/>
  <c r="CF13" i="1" s="1"/>
  <c r="BQ104" i="1"/>
  <c r="BR104" i="1"/>
  <c r="BS104" i="1"/>
  <c r="BT104" i="1"/>
  <c r="BU104" i="1"/>
  <c r="BV104" i="1"/>
  <c r="BW104" i="1"/>
  <c r="CC104" i="1"/>
  <c r="CD104" i="1"/>
  <c r="CE104" i="1"/>
  <c r="CF104" i="1"/>
  <c r="BQ147" i="1"/>
  <c r="BR147" i="1"/>
  <c r="BS147" i="1"/>
  <c r="BT147" i="1"/>
  <c r="BU147" i="1"/>
  <c r="BV147" i="1"/>
  <c r="BW147" i="1"/>
  <c r="BX147" i="1"/>
  <c r="BY147" i="1"/>
  <c r="CA147" i="1"/>
  <c r="CC147" i="1"/>
  <c r="CE147" i="1"/>
  <c r="BQ176" i="1"/>
  <c r="BR176" i="1"/>
  <c r="BS176" i="1"/>
  <c r="BT176" i="1"/>
  <c r="BU176" i="1"/>
  <c r="BV176" i="1"/>
  <c r="BW176" i="1"/>
  <c r="BX176" i="1"/>
  <c r="BY176" i="1"/>
  <c r="BZ176" i="1"/>
  <c r="BF45" i="1"/>
  <c r="BD41" i="1"/>
  <c r="BD29" i="1"/>
  <c r="BE45" i="1"/>
  <c r="BF41" i="1"/>
  <c r="BE29" i="1"/>
  <c r="W85" i="1" l="1"/>
  <c r="BR13" i="1" s="1"/>
  <c r="AE85" i="1"/>
  <c r="BV13" i="1" s="1"/>
  <c r="AI85" i="1"/>
  <c r="BX13" i="1" s="1"/>
  <c r="AA85" i="1"/>
  <c r="BT13" i="1" s="1"/>
  <c r="T85" i="1"/>
  <c r="BP13" i="1" s="1"/>
  <c r="AQ85" i="1"/>
  <c r="CB13" i="1" s="1"/>
  <c r="CB218" i="1"/>
  <c r="AM85" i="1"/>
  <c r="BZ13" i="1" s="1"/>
  <c r="BZ218" i="1"/>
  <c r="AK85" i="1"/>
  <c r="BY13" i="1" s="1"/>
  <c r="AG85" i="1"/>
  <c r="BW13" i="1" s="1"/>
  <c r="AC85" i="1"/>
  <c r="BU13" i="1" s="1"/>
  <c r="Y85" i="1"/>
  <c r="BS13" i="1" s="1"/>
  <c r="U85" i="1"/>
  <c r="BQ13" i="1" s="1"/>
  <c r="AO85" i="1"/>
  <c r="CA13" i="1" s="1"/>
  <c r="CA218" i="1"/>
  <c r="BG29" i="1"/>
  <c r="BG45" i="1"/>
  <c r="AW85" i="1"/>
  <c r="CE13" i="1" s="1"/>
  <c r="CE218" i="1"/>
  <c r="BG173" i="1"/>
  <c r="AU85" i="1"/>
  <c r="CD13" i="1" s="1"/>
  <c r="CD218" i="1"/>
  <c r="AS85" i="1"/>
  <c r="CC13" i="1" s="1"/>
  <c r="CC218" i="1"/>
  <c r="BI173" i="1"/>
  <c r="BG41" i="1"/>
  <c r="BH88" i="1" l="1"/>
  <c r="BH165" i="1"/>
  <c r="BH160" i="1"/>
  <c r="BH137" i="1"/>
  <c r="BH161" i="1"/>
  <c r="BH115" i="1"/>
  <c r="BH149" i="1"/>
  <c r="BH127" i="1"/>
  <c r="BH107" i="1"/>
  <c r="BH90" i="1"/>
  <c r="BH162" i="1"/>
  <c r="BH166" i="1"/>
  <c r="BH158" i="1"/>
  <c r="BH143" i="1"/>
  <c r="BH131" i="1"/>
  <c r="BH121" i="1"/>
  <c r="BH111" i="1"/>
  <c r="BH102" i="1"/>
  <c r="BH95" i="1"/>
  <c r="BH170" i="1"/>
  <c r="BH140" i="1"/>
  <c r="BH116" i="1"/>
  <c r="BH150" i="1"/>
  <c r="BH128" i="1"/>
  <c r="BH108" i="1"/>
  <c r="BH136" i="1"/>
  <c r="BH157" i="1"/>
  <c r="BH164" i="1"/>
  <c r="BH101" i="1"/>
  <c r="BH106" i="1"/>
  <c r="BH120" i="1"/>
  <c r="BH93" i="1"/>
  <c r="BH124" i="1"/>
  <c r="BH96" i="1"/>
  <c r="BH169" i="1"/>
  <c r="BH163" i="1"/>
  <c r="BH159" i="1"/>
  <c r="BH156" i="1"/>
  <c r="BH145" i="1"/>
  <c r="BH141" i="1"/>
  <c r="BH134" i="1"/>
  <c r="BH129" i="1"/>
  <c r="BH123" i="1"/>
  <c r="BH118" i="1"/>
  <c r="BH113" i="1"/>
  <c r="BH109" i="1"/>
  <c r="BH104" i="1"/>
  <c r="BH100" i="1"/>
  <c r="BH97" i="1"/>
  <c r="BH92" i="1"/>
  <c r="BH173" i="1"/>
  <c r="BH167" i="1"/>
  <c r="BH132" i="1"/>
  <c r="BH122" i="1"/>
  <c r="BH112" i="1"/>
  <c r="BH103" i="1"/>
  <c r="BH147" i="1"/>
  <c r="BH130" i="1"/>
  <c r="BH110" i="1"/>
  <c r="BH98" i="1"/>
  <c r="BH89" i="1"/>
  <c r="BH142" i="1"/>
  <c r="BH114" i="1"/>
  <c r="BH91" i="1"/>
  <c r="BA32" i="1" l="1"/>
  <c r="BA31" i="1" l="1"/>
  <c r="BA33" i="1" l="1"/>
  <c r="BA55" i="1" l="1"/>
  <c r="AY55" i="1"/>
  <c r="AS55" i="1"/>
  <c r="AQ55" i="1"/>
  <c r="AO55" i="1"/>
  <c r="AM55" i="1"/>
  <c r="AK55" i="1"/>
  <c r="AK56" i="1"/>
  <c r="AM56" i="1"/>
  <c r="AO56" i="1"/>
  <c r="AQ56" i="1"/>
  <c r="AS56" i="1"/>
  <c r="AU56" i="1"/>
  <c r="AW56" i="1"/>
  <c r="AY56" i="1"/>
  <c r="BA56" i="1"/>
  <c r="AM57" i="1" l="1"/>
  <c r="AQ57" i="1"/>
  <c r="AY57" i="1"/>
  <c r="AK57" i="1"/>
  <c r="AO57" i="1"/>
  <c r="AS57" i="1"/>
  <c r="BA57" i="1"/>
  <c r="AY51" i="1" l="1"/>
  <c r="W51" i="1"/>
  <c r="W53" i="1" l="1"/>
  <c r="AY53" i="1"/>
  <c r="BF53" i="1" s="1"/>
  <c r="BE53" i="1"/>
  <c r="BC51" i="1"/>
  <c r="BC53" i="1" l="1"/>
  <c r="BC43" i="1" l="1"/>
  <c r="BC45" i="1" l="1"/>
  <c r="BD45" i="1" s="1"/>
  <c r="AW55" i="1" l="1"/>
  <c r="AU55" i="1"/>
  <c r="BC55" i="1"/>
  <c r="AU57" i="1" l="1"/>
  <c r="AW57" i="1"/>
  <c r="BC57" i="1"/>
  <c r="V31" i="1" l="1"/>
  <c r="V32" i="1"/>
  <c r="V66" i="1" l="1"/>
  <c r="V33" i="1"/>
  <c r="W32" i="1"/>
  <c r="Y31" i="1"/>
  <c r="Y32" i="1"/>
  <c r="W31" i="1"/>
  <c r="W33" i="1" l="1"/>
  <c r="W66" i="1"/>
  <c r="Y66" i="1"/>
  <c r="Y33" i="1"/>
  <c r="BA36" i="1" l="1"/>
  <c r="BA35" i="1"/>
  <c r="AI35" i="1"/>
  <c r="AK35" i="1"/>
  <c r="AI36" i="1"/>
  <c r="AK36" i="1"/>
  <c r="AK37" i="1" l="1"/>
  <c r="AI37" i="1"/>
  <c r="BA37" i="1"/>
  <c r="BA66" i="1"/>
  <c r="AM35" i="1"/>
  <c r="AQ35" i="1"/>
  <c r="AM36" i="1"/>
  <c r="AQ36" i="1"/>
  <c r="AU35" i="1"/>
  <c r="AY36" i="1"/>
  <c r="AY35" i="1"/>
  <c r="BC36" i="1"/>
  <c r="AW36" i="1"/>
  <c r="AW35" i="1"/>
  <c r="AS36" i="1"/>
  <c r="AO36" i="1"/>
  <c r="AS35" i="1"/>
  <c r="BC35" i="1"/>
  <c r="AU36" i="1"/>
  <c r="AO35" i="1" l="1"/>
  <c r="AW37" i="1"/>
  <c r="AY37" i="1"/>
  <c r="AQ37" i="1"/>
  <c r="AS37" i="1"/>
  <c r="BE37" i="1"/>
  <c r="AU37" i="1"/>
  <c r="AM37" i="1"/>
  <c r="BC37" i="1"/>
  <c r="BD37" i="1" s="1"/>
  <c r="AO37" i="1" l="1"/>
  <c r="BF37" i="1"/>
  <c r="BG37" i="1" l="1"/>
  <c r="BA12" i="1" l="1"/>
  <c r="BA11" i="1"/>
  <c r="BA13" i="1" l="1"/>
  <c r="V11" i="1"/>
  <c r="V12" i="1"/>
  <c r="V13" i="1" l="1"/>
  <c r="AW12" i="1"/>
  <c r="AS12" i="1"/>
  <c r="AO12" i="1"/>
  <c r="AK12" i="1"/>
  <c r="AG12" i="1"/>
  <c r="AC12" i="1"/>
  <c r="Y12" i="1"/>
  <c r="AY11" i="1"/>
  <c r="AU11" i="1"/>
  <c r="AQ11" i="1"/>
  <c r="AM11" i="1"/>
  <c r="AI11" i="1"/>
  <c r="AE11" i="1"/>
  <c r="AA11" i="1"/>
  <c r="W11" i="1"/>
  <c r="AY12" i="1"/>
  <c r="AU12" i="1"/>
  <c r="AQ12" i="1"/>
  <c r="AM12" i="1"/>
  <c r="AI12" i="1"/>
  <c r="AE12" i="1"/>
  <c r="AA12" i="1"/>
  <c r="W12" i="1"/>
  <c r="AW11" i="1"/>
  <c r="AO11" i="1"/>
  <c r="AK11" i="1"/>
  <c r="AG11" i="1"/>
  <c r="AC11" i="1"/>
  <c r="Y11" i="1"/>
  <c r="Y13" i="1" l="1"/>
  <c r="AG13" i="1"/>
  <c r="AO13" i="1"/>
  <c r="AW13" i="1"/>
  <c r="AA13" i="1"/>
  <c r="AI13" i="1"/>
  <c r="AQ13" i="1"/>
  <c r="AY13" i="1"/>
  <c r="AC13" i="1"/>
  <c r="AK13" i="1"/>
  <c r="W13" i="1"/>
  <c r="AE13" i="1"/>
  <c r="AM13" i="1"/>
  <c r="AU13" i="1"/>
  <c r="BC12" i="1"/>
  <c r="AA32" i="1" l="1"/>
  <c r="AA31" i="1"/>
  <c r="AA33" i="1" l="1"/>
  <c r="AA66" i="1"/>
  <c r="BA48" i="1" l="1"/>
  <c r="BA47" i="1" l="1"/>
  <c r="BA49" i="1" l="1"/>
  <c r="T16" i="1" l="1"/>
  <c r="T15" i="1" l="1"/>
  <c r="T17" i="1" l="1"/>
  <c r="BA16" i="1" l="1"/>
  <c r="BA15" i="1"/>
  <c r="AC16" i="1"/>
  <c r="AK16" i="1"/>
  <c r="AY16" i="1"/>
  <c r="BA17" i="1" l="1"/>
  <c r="AS16" i="1"/>
  <c r="V16" i="1"/>
  <c r="V15" i="1"/>
  <c r="Y16" i="1"/>
  <c r="AM15" i="1"/>
  <c r="AO16" i="1"/>
  <c r="AW16" i="1"/>
  <c r="AG16" i="1"/>
  <c r="AC15" i="1"/>
  <c r="W16" i="1"/>
  <c r="W15" i="1"/>
  <c r="AU16" i="1"/>
  <c r="AQ16" i="1"/>
  <c r="AM16" i="1"/>
  <c r="AI16" i="1"/>
  <c r="AE16" i="1"/>
  <c r="AA16" i="1"/>
  <c r="AU15" i="1"/>
  <c r="AQ15" i="1"/>
  <c r="AI15" i="1"/>
  <c r="AA15" i="1"/>
  <c r="AG15" i="1"/>
  <c r="Y15" i="1"/>
  <c r="AS15" i="1"/>
  <c r="AO15" i="1"/>
  <c r="AK15" i="1"/>
  <c r="AK17" i="1" l="1"/>
  <c r="AO17" i="1"/>
  <c r="AS17" i="1"/>
  <c r="Y17" i="1"/>
  <c r="AA17" i="1"/>
  <c r="AI17" i="1"/>
  <c r="AU17" i="1"/>
  <c r="AC17" i="1"/>
  <c r="AM17" i="1"/>
  <c r="V17" i="1"/>
  <c r="AG17" i="1"/>
  <c r="AE15" i="1"/>
  <c r="AQ17" i="1"/>
  <c r="W17" i="1"/>
  <c r="BC16" i="1"/>
  <c r="AE17" i="1" l="1"/>
  <c r="T20" i="1" l="1"/>
  <c r="U60" i="1" l="1"/>
  <c r="T19" i="1" l="1"/>
  <c r="T21" i="1" l="1"/>
  <c r="T64" i="1"/>
  <c r="U59" i="1"/>
  <c r="U61" i="1" s="1"/>
  <c r="BA20" i="1" l="1"/>
  <c r="BA19" i="1"/>
  <c r="BA21" i="1" l="1"/>
  <c r="BA64" i="1"/>
  <c r="V19" i="1"/>
  <c r="V20" i="1"/>
  <c r="AO19" i="1"/>
  <c r="Y19" i="1"/>
  <c r="AK20" i="1"/>
  <c r="AW20" i="1"/>
  <c r="AO20" i="1"/>
  <c r="AC20" i="1"/>
  <c r="Y20" i="1"/>
  <c r="AW19" i="1"/>
  <c r="AG19" i="1"/>
  <c r="AG20" i="1"/>
  <c r="AS20" i="1"/>
  <c r="AU19" i="1"/>
  <c r="AQ19" i="1"/>
  <c r="AM19" i="1"/>
  <c r="AI19" i="1"/>
  <c r="AE19" i="1"/>
  <c r="AA19" i="1"/>
  <c r="W19" i="1"/>
  <c r="AS19" i="1"/>
  <c r="AK19" i="1"/>
  <c r="AC19" i="1"/>
  <c r="AY19" i="1"/>
  <c r="AY20" i="1"/>
  <c r="AU20" i="1"/>
  <c r="AQ20" i="1"/>
  <c r="AM20" i="1"/>
  <c r="AI20" i="1"/>
  <c r="AE20" i="1"/>
  <c r="AA20" i="1"/>
  <c r="W20" i="1"/>
  <c r="AY21" i="1" l="1"/>
  <c r="AK21" i="1"/>
  <c r="AK64" i="1"/>
  <c r="W21" i="1"/>
  <c r="W64" i="1"/>
  <c r="AE21" i="1"/>
  <c r="AE64" i="1"/>
  <c r="AM21" i="1"/>
  <c r="AM64" i="1"/>
  <c r="AU21" i="1"/>
  <c r="AU64" i="1"/>
  <c r="AG21" i="1"/>
  <c r="AG64" i="1"/>
  <c r="AO21" i="1"/>
  <c r="AO64" i="1"/>
  <c r="AC21" i="1"/>
  <c r="AC64" i="1"/>
  <c r="BE21" i="1"/>
  <c r="AS21" i="1"/>
  <c r="AS64" i="1"/>
  <c r="AA21" i="1"/>
  <c r="AA64" i="1"/>
  <c r="AI21" i="1"/>
  <c r="AI64" i="1"/>
  <c r="AW21" i="1"/>
  <c r="Y21" i="1"/>
  <c r="Y64" i="1"/>
  <c r="V21" i="1"/>
  <c r="V64" i="1"/>
  <c r="AQ21" i="1"/>
  <c r="AQ64" i="1"/>
  <c r="BC20" i="1"/>
  <c r="BF21" i="1" l="1"/>
  <c r="BC19" i="1"/>
  <c r="BC21" i="1"/>
  <c r="BG21" i="1" l="1"/>
  <c r="BD21" i="1"/>
  <c r="R23" i="1" l="1"/>
  <c r="R65" i="1" l="1"/>
  <c r="R67" i="1" s="1"/>
  <c r="R59" i="1"/>
  <c r="R25" i="1" l="1"/>
  <c r="R24" i="1"/>
  <c r="R60" i="1" s="1"/>
  <c r="R61" i="1" s="1"/>
  <c r="BA23" i="1" l="1"/>
  <c r="T23" i="1"/>
  <c r="AI23" i="1"/>
  <c r="T24" i="1"/>
  <c r="T60" i="1" s="1"/>
  <c r="V24" i="1"/>
  <c r="V60" i="1" s="1"/>
  <c r="Y24" i="1"/>
  <c r="AC24" i="1"/>
  <c r="AG24" i="1"/>
  <c r="AO24" i="1"/>
  <c r="AS24" i="1"/>
  <c r="BA59" i="1" l="1"/>
  <c r="BA65" i="1"/>
  <c r="BA67" i="1" s="1"/>
  <c r="T65" i="1"/>
  <c r="T67" i="1" s="1"/>
  <c r="T25" i="1"/>
  <c r="T59" i="1"/>
  <c r="T61" i="1" s="1"/>
  <c r="AM23" i="1"/>
  <c r="W23" i="1"/>
  <c r="AY24" i="1"/>
  <c r="BA24" i="1"/>
  <c r="BA60" i="1" s="1"/>
  <c r="AK23" i="1"/>
  <c r="AG23" i="1"/>
  <c r="AA23" i="1"/>
  <c r="AE23" i="1"/>
  <c r="AC23" i="1"/>
  <c r="AK24" i="1"/>
  <c r="AQ23" i="1"/>
  <c r="Y23" i="1"/>
  <c r="AU23" i="1"/>
  <c r="V23" i="1"/>
  <c r="AU24" i="1"/>
  <c r="AQ24" i="1"/>
  <c r="AM24" i="1"/>
  <c r="AI24" i="1"/>
  <c r="AE24" i="1"/>
  <c r="AA24" i="1"/>
  <c r="W24" i="1"/>
  <c r="AW23" i="1"/>
  <c r="AO23" i="1"/>
  <c r="AY23" i="1"/>
  <c r="AS23" i="1"/>
  <c r="AW24" i="1"/>
  <c r="AS25" i="1" l="1"/>
  <c r="BE25" i="1"/>
  <c r="AY25" i="1"/>
  <c r="AW25" i="1"/>
  <c r="V25" i="1"/>
  <c r="V59" i="1"/>
  <c r="V65" i="1"/>
  <c r="V67" i="1" s="1"/>
  <c r="Y25" i="1"/>
  <c r="AA25" i="1"/>
  <c r="W25" i="1"/>
  <c r="AM25" i="1"/>
  <c r="AO25" i="1"/>
  <c r="AU25" i="1"/>
  <c r="AQ25" i="1"/>
  <c r="AC25" i="1"/>
  <c r="AE25" i="1"/>
  <c r="AG25" i="1"/>
  <c r="AK25" i="1"/>
  <c r="BA25" i="1"/>
  <c r="BA61" i="1"/>
  <c r="AI25" i="1"/>
  <c r="BC24" i="1"/>
  <c r="BC23" i="1" l="1"/>
  <c r="V61" i="1"/>
  <c r="V63" i="1" s="1"/>
  <c r="BF25" i="1"/>
  <c r="BC25" i="1"/>
  <c r="BD25" i="1" l="1"/>
  <c r="BG25" i="1"/>
  <c r="AC31" i="1" l="1"/>
  <c r="AC32" i="1"/>
  <c r="AY32" i="1"/>
  <c r="AU32" i="1"/>
  <c r="AQ32" i="1"/>
  <c r="AM32" i="1"/>
  <c r="AI32" i="1"/>
  <c r="AE32" i="1"/>
  <c r="AW31" i="1"/>
  <c r="AS31" i="1"/>
  <c r="AO31" i="1"/>
  <c r="AK31" i="1"/>
  <c r="AG31" i="1"/>
  <c r="AW32" i="1"/>
  <c r="AS32" i="1"/>
  <c r="AO32" i="1"/>
  <c r="AK32" i="1"/>
  <c r="AG32" i="1"/>
  <c r="AY31" i="1"/>
  <c r="AU31" i="1"/>
  <c r="AQ31" i="1"/>
  <c r="AM31" i="1"/>
  <c r="AI31" i="1"/>
  <c r="AE31" i="1"/>
  <c r="AC66" i="1" l="1"/>
  <c r="AC33" i="1"/>
  <c r="AE66" i="1"/>
  <c r="AE33" i="1"/>
  <c r="AG66" i="1"/>
  <c r="AG33" i="1"/>
  <c r="AI66" i="1"/>
  <c r="AI33" i="1"/>
  <c r="AK66" i="1"/>
  <c r="AK33" i="1"/>
  <c r="AM66" i="1"/>
  <c r="AM33" i="1"/>
  <c r="AU66" i="1"/>
  <c r="AU33" i="1"/>
  <c r="BE33" i="1"/>
  <c r="AS33" i="1"/>
  <c r="AS66" i="1"/>
  <c r="AQ33" i="1"/>
  <c r="AQ66" i="1"/>
  <c r="AY33" i="1"/>
  <c r="AY66" i="1"/>
  <c r="AO33" i="1"/>
  <c r="AO66" i="1"/>
  <c r="AW33" i="1"/>
  <c r="AW66" i="1"/>
  <c r="BC32" i="1"/>
  <c r="BC33" i="1"/>
  <c r="BC31" i="1"/>
  <c r="BD33" i="1" l="1"/>
  <c r="BC66" i="1"/>
  <c r="BF33" i="1"/>
  <c r="BG33" i="1" l="1"/>
  <c r="AW47" i="1" l="1"/>
  <c r="AC47" i="1"/>
  <c r="AC65" i="1" l="1"/>
  <c r="AC67" i="1" s="1"/>
  <c r="AC59" i="1"/>
  <c r="AW65" i="1"/>
  <c r="AG47" i="1"/>
  <c r="AO47" i="1"/>
  <c r="AA48" i="1"/>
  <c r="AA60" i="1" s="1"/>
  <c r="AE48" i="1"/>
  <c r="AE60" i="1" s="1"/>
  <c r="AY48" i="1"/>
  <c r="AY60" i="1" s="1"/>
  <c r="AC48" i="1"/>
  <c r="AC60" i="1" s="1"/>
  <c r="Y48" i="1"/>
  <c r="Y60" i="1" s="1"/>
  <c r="W47" i="1"/>
  <c r="AM48" i="1"/>
  <c r="AM60" i="1" s="1"/>
  <c r="AK47" i="1"/>
  <c r="AS47" i="1"/>
  <c r="AK48" i="1"/>
  <c r="AK60" i="1" s="1"/>
  <c r="AY47" i="1"/>
  <c r="AU47" i="1"/>
  <c r="AQ47" i="1"/>
  <c r="AM47" i="1"/>
  <c r="AI47" i="1"/>
  <c r="W48" i="1"/>
  <c r="W60" i="1" s="1"/>
  <c r="Y47" i="1"/>
  <c r="AA47" i="1"/>
  <c r="AE47" i="1"/>
  <c r="AG48" i="1"/>
  <c r="AG60" i="1" s="1"/>
  <c r="AI48" i="1"/>
  <c r="AI60" i="1" s="1"/>
  <c r="AO48" i="1"/>
  <c r="AO60" i="1" s="1"/>
  <c r="AQ48" i="1"/>
  <c r="AQ60" i="1" s="1"/>
  <c r="AS48" i="1"/>
  <c r="AS60" i="1" s="1"/>
  <c r="AU48" i="1"/>
  <c r="AU60" i="1" s="1"/>
  <c r="AW48" i="1"/>
  <c r="AW60" i="1" s="1"/>
  <c r="V75" i="1" l="1"/>
  <c r="AE49" i="1"/>
  <c r="AE65" i="1"/>
  <c r="AE67" i="1" s="1"/>
  <c r="AE59" i="1"/>
  <c r="AE61" i="1" s="1"/>
  <c r="AE63" i="1" s="1"/>
  <c r="Y49" i="1"/>
  <c r="Y65" i="1"/>
  <c r="Y67" i="1" s="1"/>
  <c r="Y59" i="1"/>
  <c r="Y61" i="1" s="1"/>
  <c r="Y63" i="1" s="1"/>
  <c r="AI49" i="1"/>
  <c r="AI65" i="1"/>
  <c r="AI67" i="1" s="1"/>
  <c r="AI59" i="1"/>
  <c r="AI61" i="1" s="1"/>
  <c r="AI63" i="1" s="1"/>
  <c r="AQ49" i="1"/>
  <c r="AQ65" i="1"/>
  <c r="AQ67" i="1" s="1"/>
  <c r="AQ59" i="1"/>
  <c r="AQ61" i="1" s="1"/>
  <c r="AQ63" i="1" s="1"/>
  <c r="AY49" i="1"/>
  <c r="AY65" i="1"/>
  <c r="BE49" i="1"/>
  <c r="AS49" i="1"/>
  <c r="W49" i="1"/>
  <c r="W65" i="1"/>
  <c r="W67" i="1" s="1"/>
  <c r="W59" i="1"/>
  <c r="AG49" i="1"/>
  <c r="AG65" i="1"/>
  <c r="AG67" i="1" s="1"/>
  <c r="AG59" i="1"/>
  <c r="AA49" i="1"/>
  <c r="AA65" i="1"/>
  <c r="AA67" i="1" s="1"/>
  <c r="AA59" i="1"/>
  <c r="AM49" i="1"/>
  <c r="AM65" i="1"/>
  <c r="AM67" i="1" s="1"/>
  <c r="AM59" i="1"/>
  <c r="AU49" i="1"/>
  <c r="AU65" i="1"/>
  <c r="AU67" i="1" s="1"/>
  <c r="AU59" i="1"/>
  <c r="AU61" i="1" s="1"/>
  <c r="AK49" i="1"/>
  <c r="AK65" i="1"/>
  <c r="AK67" i="1" s="1"/>
  <c r="AK59" i="1"/>
  <c r="AK61" i="1" s="1"/>
  <c r="AK63" i="1" s="1"/>
  <c r="AO49" i="1"/>
  <c r="AO65" i="1"/>
  <c r="AO67" i="1" s="1"/>
  <c r="AO59" i="1"/>
  <c r="AO61" i="1" s="1"/>
  <c r="AO63" i="1" s="1"/>
  <c r="AM75" i="1"/>
  <c r="AC61" i="1"/>
  <c r="AC63" i="1" s="1"/>
  <c r="AC49" i="1"/>
  <c r="AS75" i="1"/>
  <c r="AG75" i="1"/>
  <c r="AA75" i="1"/>
  <c r="AW49" i="1"/>
  <c r="BC47" i="1"/>
  <c r="BC48" i="1"/>
  <c r="BC60" i="1" s="1"/>
  <c r="BC75" i="1" s="1"/>
  <c r="AM61" i="1" l="1"/>
  <c r="AM63" i="1" s="1"/>
  <c r="AM74" i="1"/>
  <c r="AM76" i="1" s="1"/>
  <c r="AM78" i="1" s="1"/>
  <c r="AG61" i="1"/>
  <c r="AG63" i="1" s="1"/>
  <c r="AG74" i="1"/>
  <c r="AG76" i="1" s="1"/>
  <c r="AG78" i="1" s="1"/>
  <c r="AU63" i="1"/>
  <c r="AU72" i="1"/>
  <c r="AU71" i="1"/>
  <c r="AA61" i="1"/>
  <c r="AA63" i="1" s="1"/>
  <c r="AA74" i="1"/>
  <c r="AA76" i="1" s="1"/>
  <c r="AA78" i="1" s="1"/>
  <c r="W61" i="1"/>
  <c r="W63" i="1" s="1"/>
  <c r="V74" i="1"/>
  <c r="V76" i="1" s="1"/>
  <c r="V78" i="1" s="1"/>
  <c r="BF49" i="1"/>
  <c r="BC49" i="1"/>
  <c r="BD49" i="1" s="1"/>
  <c r="BG49" i="1" l="1"/>
  <c r="AY15" i="1" l="1"/>
  <c r="AW15" i="1"/>
  <c r="AW17" i="1" l="1"/>
  <c r="AW64" i="1"/>
  <c r="AW67" i="1" s="1"/>
  <c r="AW59" i="1"/>
  <c r="BE17" i="1"/>
  <c r="AY17" i="1"/>
  <c r="BF17" i="1" s="1"/>
  <c r="AY64" i="1"/>
  <c r="AY67" i="1" s="1"/>
  <c r="AY59" i="1"/>
  <c r="BC15" i="1"/>
  <c r="BC64" i="1" s="1"/>
  <c r="AW61" i="1" l="1"/>
  <c r="BG17" i="1"/>
  <c r="AY61" i="1"/>
  <c r="BC17" i="1"/>
  <c r="BD17" i="1" s="1"/>
  <c r="AW71" i="1" l="1"/>
  <c r="AY187" i="1"/>
  <c r="AW72" i="1"/>
  <c r="AW63" i="1"/>
  <c r="AY71" i="1"/>
  <c r="AY72" i="1"/>
  <c r="AY63" i="1"/>
  <c r="AS11" i="1" l="1"/>
  <c r="BE13" i="1" l="1"/>
  <c r="AS13" i="1"/>
  <c r="BF13" i="1" s="1"/>
  <c r="BF61" i="1" s="1"/>
  <c r="AS65" i="1"/>
  <c r="AS67" i="1" s="1"/>
  <c r="AS59" i="1"/>
  <c r="BC11" i="1"/>
  <c r="BG13" i="1" l="1"/>
  <c r="BE61" i="1"/>
  <c r="BG61" i="1" s="1"/>
  <c r="BC65" i="1"/>
  <c r="BC67" i="1" s="1"/>
  <c r="BC59" i="1"/>
  <c r="AS61" i="1"/>
  <c r="AS74" i="1"/>
  <c r="AS76" i="1" s="1"/>
  <c r="AS78" i="1" s="1"/>
  <c r="AS63" i="1"/>
  <c r="BC13" i="1"/>
  <c r="BD13" i="1" s="1"/>
  <c r="BC61" i="1" l="1"/>
  <c r="BC63" i="1" s="1"/>
  <c r="BC74" i="1"/>
  <c r="BC76" i="1" s="1"/>
  <c r="BC78" i="1" s="1"/>
  <c r="AS72" i="1"/>
  <c r="BC72" i="1" s="1"/>
  <c r="BC70" i="1" s="1"/>
  <c r="AY188" i="1"/>
  <c r="AY189" i="1" s="1"/>
  <c r="AS71" i="1"/>
  <c r="BC71" i="1" s="1"/>
  <c r="BC69" i="1" s="1"/>
</calcChain>
</file>

<file path=xl/sharedStrings.xml><?xml version="1.0" encoding="utf-8"?>
<sst xmlns="http://schemas.openxmlformats.org/spreadsheetml/2006/main" count="1277" uniqueCount="265">
  <si>
    <t>Approx</t>
  </si>
  <si>
    <t>Estimate</t>
  </si>
  <si>
    <t>%</t>
  </si>
  <si>
    <t>number</t>
  </si>
  <si>
    <t>in</t>
  </si>
  <si>
    <t>NUMBER</t>
  </si>
  <si>
    <t>living</t>
  </si>
  <si>
    <t xml:space="preserve">family </t>
  </si>
  <si>
    <t>Generation</t>
  </si>
  <si>
    <t>in family</t>
  </si>
  <si>
    <t>in total</t>
  </si>
  <si>
    <t>tree</t>
  </si>
  <si>
    <t>DATE UPDATED</t>
  </si>
  <si>
    <t>1520-</t>
  </si>
  <si>
    <t>1550-</t>
  </si>
  <si>
    <t>1580-</t>
  </si>
  <si>
    <t>1610-</t>
  </si>
  <si>
    <t>1650-</t>
  </si>
  <si>
    <t>1680-</t>
  </si>
  <si>
    <t>1720-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</si>
  <si>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</si>
  <si>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</si>
  <si>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</si>
  <si>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</si>
  <si>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</si>
  <si>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</si>
  <si>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</si>
  <si>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</si>
  <si>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</si>
  <si>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total</t>
  </si>
  <si>
    <t>NORTH GERMANY</t>
  </si>
  <si>
    <t>In family tree</t>
  </si>
  <si>
    <t>Missing ?</t>
  </si>
  <si>
    <t>Total</t>
  </si>
  <si>
    <t>REST OF EUROPE</t>
  </si>
  <si>
    <t>TOTAL</t>
  </si>
  <si>
    <t>excludes duplicates</t>
  </si>
  <si>
    <t>% in family tree</t>
  </si>
  <si>
    <t>1500-1600</t>
  </si>
  <si>
    <t>1600-1700</t>
  </si>
  <si>
    <t>1700-1800</t>
  </si>
  <si>
    <t>1800-1900</t>
  </si>
  <si>
    <t>1900-2000</t>
  </si>
  <si>
    <t>YEAR</t>
  </si>
  <si>
    <t>Argentina</t>
  </si>
  <si>
    <t>Australia</t>
  </si>
  <si>
    <t>Austria</t>
  </si>
  <si>
    <t>Belgium</t>
  </si>
  <si>
    <t>Brazil</t>
  </si>
  <si>
    <t>Canada</t>
  </si>
  <si>
    <t>Chile</t>
  </si>
  <si>
    <t>France</t>
  </si>
  <si>
    <t>Germany</t>
  </si>
  <si>
    <t>Mexico</t>
  </si>
  <si>
    <t>Netherlands</t>
  </si>
  <si>
    <t>New Zealand</t>
  </si>
  <si>
    <t>Roumania</t>
  </si>
  <si>
    <t>Slovenia</t>
  </si>
  <si>
    <t>South Africa</t>
  </si>
  <si>
    <t>Spain</t>
  </si>
  <si>
    <t>Sweden</t>
  </si>
  <si>
    <t>Switzerland</t>
  </si>
  <si>
    <t>United Kingdom</t>
  </si>
  <si>
    <t>USA</t>
  </si>
  <si>
    <t xml:space="preserve">Estimated </t>
  </si>
  <si>
    <t xml:space="preserve">change in </t>
  </si>
  <si>
    <t>living Heberles</t>
  </si>
  <si>
    <t>per year</t>
  </si>
  <si>
    <t>births per year</t>
  </si>
  <si>
    <t>deaths per year</t>
  </si>
  <si>
    <t>net increase per year</t>
  </si>
  <si>
    <t>GERMANY</t>
  </si>
  <si>
    <t>FRANCE</t>
  </si>
  <si>
    <t>Family tree files also include cover (0.14MB), appendix 1 list of addresses (0.35MB), appendix 2 places (0.21MB) and appendix 3 main places (0.05MB)</t>
  </si>
  <si>
    <t>SOUTH BADEN-WURTTEMBERG</t>
  </si>
  <si>
    <t>NORTH BADEN-WURTTEMBERG</t>
  </si>
  <si>
    <t>x</t>
  </si>
  <si>
    <t>xxxxxxxxxxxxxxxxxxxxxxxxxxxxxxxxxxxxxxxxxxxxxxxxxxxxxxxxxxxxxxxxxxxxxxxxxxxxxxxxxxxxxxxxxxxxxxxxxxxxxxxxxxxxxxxxxxxxxxxxxxxxxxxxxxxxxxxxxxxxxxxxxxxxxxxxxxxxxxxxxxxxxxxxxxxxxxxxxxxxxxxxxxxxxxxxxxxxxxxxxxxx</t>
  </si>
  <si>
    <t>xxxxxxxxxxxxxxxxxxxxxxxxxxxxxxxxxxxxxxxxxxxxxxxxxxxxxxxxxxxxxxxxxxxxxxxxxxxxxxxxxxxxxxxxxxxxxxxxxxxxxxxxxxxxxxxxxxxxxxxxxxxxxxxxxxxxxxxxxxxxxxxxxxxxxxxxxxxxxxxxxxxxxxxxxxxxxxxxxxx</t>
  </si>
  <si>
    <t>est % living 1.1.2003</t>
  </si>
  <si>
    <t>est number living</t>
  </si>
  <si>
    <t>est % living 1.1.2003*</t>
  </si>
  <si>
    <t>* = % living and using Heberle surname</t>
  </si>
  <si>
    <t>est number living*</t>
  </si>
  <si>
    <t>Italy</t>
  </si>
  <si>
    <t>Russia</t>
  </si>
  <si>
    <t>Hungary</t>
  </si>
  <si>
    <t>Czech</t>
  </si>
  <si>
    <t>Slovakia</t>
  </si>
  <si>
    <t xml:space="preserve">Poland </t>
  </si>
  <si>
    <t>Moldavia</t>
  </si>
  <si>
    <t>Ukraine</t>
  </si>
  <si>
    <t>Algeria</t>
  </si>
  <si>
    <t>Kenya</t>
  </si>
  <si>
    <t>Japan</t>
  </si>
  <si>
    <t>Kasachstan</t>
  </si>
  <si>
    <t>Tadgikistan</t>
  </si>
  <si>
    <t>Siberia</t>
  </si>
  <si>
    <t>Viet Nam</t>
  </si>
  <si>
    <t>Croatia</t>
  </si>
  <si>
    <t>Continent</t>
  </si>
  <si>
    <t>Europe</t>
  </si>
  <si>
    <t>America</t>
  </si>
  <si>
    <t>Africa</t>
  </si>
  <si>
    <t>Asia</t>
  </si>
  <si>
    <t>Oceania</t>
  </si>
  <si>
    <t>Nation</t>
  </si>
  <si>
    <t>Israel</t>
  </si>
  <si>
    <t>Saudi Arabia</t>
  </si>
  <si>
    <t>Columbia</t>
  </si>
  <si>
    <t>Cuba</t>
  </si>
  <si>
    <t>Guyana</t>
  </si>
  <si>
    <t>Honduras</t>
  </si>
  <si>
    <t>Panama</t>
  </si>
  <si>
    <t>Guinea</t>
  </si>
  <si>
    <t>Cameroun</t>
  </si>
  <si>
    <t>Morocco</t>
  </si>
  <si>
    <t>Kuwait</t>
  </si>
  <si>
    <t>Monaco</t>
  </si>
  <si>
    <t>Luxembourg</t>
  </si>
  <si>
    <t>Sheet</t>
  </si>
  <si>
    <t xml:space="preserve">Family </t>
  </si>
  <si>
    <t>Tree</t>
  </si>
  <si>
    <t>R6</t>
  </si>
  <si>
    <t>R13</t>
  </si>
  <si>
    <t>R9</t>
  </si>
  <si>
    <t>R7</t>
  </si>
  <si>
    <t>F</t>
  </si>
  <si>
    <t>R17</t>
  </si>
  <si>
    <t>R18</t>
  </si>
  <si>
    <t>R8</t>
  </si>
  <si>
    <t>R16</t>
  </si>
  <si>
    <t>R12</t>
  </si>
  <si>
    <t>R10</t>
  </si>
  <si>
    <t>R14</t>
  </si>
  <si>
    <t>R11</t>
  </si>
  <si>
    <t>R15</t>
  </si>
  <si>
    <t>A6</t>
  </si>
  <si>
    <t>A5</t>
  </si>
  <si>
    <t>A8</t>
  </si>
  <si>
    <t>A16</t>
  </si>
  <si>
    <t>A7</t>
  </si>
  <si>
    <t>R3</t>
  </si>
  <si>
    <t>R2</t>
  </si>
  <si>
    <t>A15</t>
  </si>
  <si>
    <t>First</t>
  </si>
  <si>
    <t>Heberle</t>
  </si>
  <si>
    <t>ADJUSTED</t>
  </si>
  <si>
    <t>this</t>
  </si>
  <si>
    <t>table</t>
  </si>
  <si>
    <t>family</t>
  </si>
  <si>
    <t>South Korea</t>
  </si>
  <si>
    <t>Lithuania</t>
  </si>
  <si>
    <t>Malaysia</t>
  </si>
  <si>
    <t>New Guinea</t>
  </si>
  <si>
    <t>Philippines</t>
  </si>
  <si>
    <t xml:space="preserve">BAVARIA </t>
  </si>
  <si>
    <t>1490-</t>
  </si>
  <si>
    <t>WEST &amp; SOUTH EAST USA</t>
  </si>
  <si>
    <t>NORTH EAST USA</t>
  </si>
  <si>
    <t>Uruguay</t>
  </si>
  <si>
    <t>Belarus</t>
  </si>
  <si>
    <t xml:space="preserve">(includes </t>
  </si>
  <si>
    <t>double</t>
  </si>
  <si>
    <t>counting)</t>
  </si>
  <si>
    <t>Colombia</t>
  </si>
  <si>
    <t>Cameroon</t>
  </si>
  <si>
    <t>Bosnia-Herzegovina</t>
  </si>
  <si>
    <t>Bosnia-H</t>
  </si>
  <si>
    <t>LINK TO GREG HEBERLE HOME PAGE</t>
  </si>
  <si>
    <t>Denmark</t>
  </si>
  <si>
    <t>Norway</t>
  </si>
  <si>
    <t>Namibia</t>
  </si>
  <si>
    <t>A4</t>
  </si>
  <si>
    <t>Andorra</t>
  </si>
  <si>
    <t>Paraguay</t>
  </si>
  <si>
    <t>THERE ARE ADDITIONAL NUMBERS OF OTHER SURNAMES SUCH AS HEBERLIN, HABERLE AND HUSBANDS OF FEMALE HEBERLE</t>
  </si>
  <si>
    <t>RHINELAND-PALATINATE, SAAR,UNKNOWN</t>
  </si>
  <si>
    <t>NATION UNKNOWN</t>
  </si>
  <si>
    <t>Zambia</t>
  </si>
  <si>
    <t>Turkey</t>
  </si>
  <si>
    <t>Latvia</t>
  </si>
  <si>
    <t>2020-</t>
  </si>
  <si>
    <t>Senegal</t>
  </si>
  <si>
    <t>BRAZIL</t>
  </si>
  <si>
    <t>AMERICA,AFRICA,OCEANIA (excl USA, Brazil)</t>
  </si>
  <si>
    <t>WORLD</t>
  </si>
  <si>
    <t>xxxxxxxxxxxxxxxxxxxxxxxxxxxxxxxxxxxxxxxxxxxxx</t>
  </si>
  <si>
    <t>1380-</t>
  </si>
  <si>
    <t>1350-</t>
  </si>
  <si>
    <t>GENELIST - GERMANY - BADEN WURTTEMBURG</t>
  </si>
  <si>
    <t>GENELIST - GERMANY - EXCLUDING BADEN WURTTEMBURG</t>
  </si>
  <si>
    <t>GENELIST - OTHER THAN GERMANY</t>
  </si>
  <si>
    <t>1410-</t>
  </si>
  <si>
    <t>1450-</t>
  </si>
  <si>
    <t>Bolivia</t>
  </si>
  <si>
    <t>Guatemala</t>
  </si>
  <si>
    <t>Martinique</t>
  </si>
  <si>
    <t>Venezuela</t>
  </si>
  <si>
    <t>Chad</t>
  </si>
  <si>
    <t>Egypt</t>
  </si>
  <si>
    <t>Tunisia</t>
  </si>
  <si>
    <t>China</t>
  </si>
  <si>
    <t>Emirates</t>
  </si>
  <si>
    <t>Iraq</t>
  </si>
  <si>
    <t>India</t>
  </si>
  <si>
    <t>Thailand</t>
  </si>
  <si>
    <t>Serbia-Kosovo</t>
  </si>
  <si>
    <t>FEMALE HEBERLE WHO MARRIED ARE NOT COUNTED AS HEBERLE  IN THIS TABLE. THEY MIGHT ADD ABOUT 25% TO THE ABOVE.</t>
  </si>
  <si>
    <t>ABOVE DATA COMPILED BY COUNTING PSERSONS USING THE HEBERLE NAME IN THE YEAR STATED FROM THE FAMILY TREE AND ADDING AN ESTIMATE OF THOSE NOT IN THE FAMILY TREE.</t>
  </si>
  <si>
    <t>THE FOLLOWING NUMBERS ARE HEBERLE IN THE FAMILY TREE, INCLUDING WIVES.  SOME HEBERLIN, HABERLE etc ARE INCLUDED AS HEBERLE.</t>
  </si>
  <si>
    <t>PART 1  : TOTALS FROM FAMILY TREES</t>
  </si>
  <si>
    <t xml:space="preserve">PART 2 : </t>
  </si>
  <si>
    <t>ESTIMATE OF NUMBER OF LIVING HEBERLES (AND USING HEBERLE SURNAME) AT THE START OF EACH PERIOD,</t>
  </si>
  <si>
    <t>Includes estimates of Heberle not in family trees. NOTE: includes women who married a Heberle, excludes Heberle women who married and took another surname.</t>
  </si>
  <si>
    <t>Nations listed with 0 Heberle had some Heberle earlier.</t>
  </si>
  <si>
    <t>The total number of persons who have used the Heberle surname/last name at any time during their life, is probably at least 33% more than shown.</t>
  </si>
  <si>
    <t>Data as at 7.6.2015</t>
  </si>
  <si>
    <t>h-ngermy.xlsx  0.3 MB</t>
  </si>
  <si>
    <t>h-SBadenW.xlsx  0.5 MB</t>
  </si>
  <si>
    <t>h-NBadenW.xlsx  0.4 MB</t>
  </si>
  <si>
    <t>h-bavaria.xlsx 0.5 MB</t>
  </si>
  <si>
    <t>h-france.xlsx  0.5 MB</t>
  </si>
  <si>
    <t>h-resteu.xlsx  0.4 MB</t>
  </si>
  <si>
    <t>h-amafoc.xlsx  0.2  MB</t>
  </si>
  <si>
    <t>h-USA-W-SE.xlsx  0.3 MB</t>
  </si>
  <si>
    <t>h-USA-NE.xlsx  0.3  MB</t>
  </si>
  <si>
    <t>h-rhinepsaar.xlsx 0.2 MB</t>
  </si>
  <si>
    <t>h-Nation-unknown.xlsx  0.04 MB</t>
  </si>
  <si>
    <t>h-Brazil.xlsx  0.6 MB</t>
  </si>
  <si>
    <t>h-ngermy.xls  0.7 MB</t>
  </si>
  <si>
    <t>h-SBadenW.xls  1.1  MB</t>
  </si>
  <si>
    <t>h-NBadenW.xls  1.0 MB</t>
  </si>
  <si>
    <t>h-bavaria.xls 1.0 MB</t>
  </si>
  <si>
    <t>h-france.xls  1.1 MB</t>
  </si>
  <si>
    <t>h-resteu.xls  0.8 MB</t>
  </si>
  <si>
    <t>h-amafoc.xls  0.5  MB</t>
  </si>
  <si>
    <t>h-USA-W-SE.xls  0.8 MB</t>
  </si>
  <si>
    <t>h-USA-NE.xls  0.8  MB</t>
  </si>
  <si>
    <t>h-rhinepsaar.xls 0.4 MB</t>
  </si>
  <si>
    <t>h-Nation-unknown.xls  0.1  MB</t>
  </si>
  <si>
    <t>h-Brazil.xls  1.3 MB</t>
  </si>
  <si>
    <t>c:\homepage\Excel\family-tree-xlsx/h-total.xlsx   0.1 MB</t>
  </si>
  <si>
    <t>c:\homepage\Excel\family-tree-superceded.xls/h-total.xls   0.2 MB</t>
  </si>
  <si>
    <t>1320-</t>
  </si>
  <si>
    <t>1290-</t>
  </si>
  <si>
    <t>ESTIMATE OF NUMBER OF LIVING HEBERLE (AND USING HEBERLE SURNAME) AS AT 1.1.2015.</t>
  </si>
  <si>
    <t>NUMBER OF HEBERLE IN FAMILY TREE</t>
  </si>
  <si>
    <t>X</t>
  </si>
  <si>
    <t>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-</t>
  </si>
  <si>
    <t>Singapore</t>
  </si>
  <si>
    <t>Dominican Republic</t>
  </si>
  <si>
    <t>5.7.2017</t>
  </si>
  <si>
    <t>10.8.2017</t>
  </si>
  <si>
    <t>9.8.2017</t>
  </si>
  <si>
    <t>8.8.2017</t>
  </si>
  <si>
    <t>7.8.2017</t>
  </si>
  <si>
    <t>21.11.2017</t>
  </si>
  <si>
    <t>5.12.2017</t>
  </si>
  <si>
    <t>12.12.2017</t>
  </si>
  <si>
    <t>6.12.2017</t>
  </si>
  <si>
    <t>SUMMARY OF HEBERLE FAMILY TREES  as at 16.12.2017</t>
  </si>
  <si>
    <t>16.12.2017</t>
  </si>
  <si>
    <t>14.12.2017</t>
  </si>
  <si>
    <t>13.12.2017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</si>
</sst>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"/>
    <numFmt numFmtId="165" formatCode="0.0%"/>
  </numFmts>
  <fonts count="5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sz val="14"/>
      <color indexed="12"/>
      <name val="Arial"/>
      <family val="2"/>
    </font>
    <font>
      <u/>
      <sz val="5"/>
      <color indexed="12"/>
      <name val="Arial"/>
      <family val="2"/>
    </font>
    <font>
      <sz val="14"/>
      <color indexed="14"/>
      <name val="Arial"/>
      <family val="2"/>
    </font>
    <font>
      <sz val="10"/>
      <color indexed="14"/>
      <name val="Arial"/>
      <family val="2"/>
    </font>
    <font>
      <b/>
      <sz val="14"/>
      <color indexed="48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14"/>
      <color indexed="46"/>
      <name val="Arial"/>
      <family val="2"/>
    </font>
    <font>
      <sz val="10"/>
      <color indexed="50"/>
      <name val="Arial"/>
      <family val="2"/>
    </font>
    <font>
      <sz val="14"/>
      <color indexed="50"/>
      <name val="Arial"/>
      <family val="2"/>
    </font>
    <font>
      <sz val="12"/>
      <color indexed="50"/>
      <name val="Arial"/>
      <family val="2"/>
    </font>
    <font>
      <sz val="10"/>
      <color indexed="46"/>
      <name val="Arial"/>
      <family val="2"/>
    </font>
    <font>
      <sz val="12"/>
      <color indexed="14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b/>
      <sz val="14"/>
      <color rgb="FF0000FF"/>
      <name val="Arial"/>
      <family val="2"/>
    </font>
    <font>
      <sz val="14"/>
      <color rgb="FFFF00FF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4"/>
      <color rgb="FF00B0F0"/>
      <name val="Arial"/>
      <family val="2"/>
    </font>
    <font>
      <sz val="10"/>
      <color rgb="FF00B0F0"/>
      <name val="Arial"/>
      <family val="2"/>
    </font>
    <font>
      <sz val="14"/>
      <color rgb="FF0070C0"/>
      <name val="Arial"/>
      <family val="2"/>
    </font>
    <font>
      <sz val="14"/>
      <color theme="5" tint="-0.249977111117893"/>
      <name val="Arial"/>
      <family val="2"/>
    </font>
    <font>
      <sz val="14"/>
      <color rgb="FF00B050"/>
      <name val="Arial"/>
      <family val="2"/>
    </font>
    <font>
      <sz val="14"/>
      <color rgb="FF7030A0"/>
      <name val="Arial"/>
      <family val="2"/>
    </font>
    <font>
      <sz val="12"/>
      <name val="Arial"/>
      <family val="2"/>
    </font>
    <font>
      <sz val="10"/>
      <color rgb="FFFF00FF"/>
      <name val="Arial"/>
      <family val="2"/>
    </font>
    <font>
      <b/>
      <sz val="14"/>
      <color rgb="FF7030A0"/>
      <name val="Arial"/>
      <family val="2"/>
    </font>
    <font>
      <sz val="10"/>
      <color rgb="FF7030A0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u/>
      <sz val="14"/>
      <color indexed="12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z val="14"/>
      <color theme="9"/>
      <name val="Arial"/>
      <family val="2"/>
    </font>
    <font>
      <sz val="10"/>
      <color theme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3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0" xfId="0" applyNumberFormat="1" applyFont="1"/>
    <xf numFmtId="10" fontId="4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164" fontId="3" fillId="0" borderId="0" xfId="0" applyNumberFormat="1" applyFont="1" applyAlignment="1">
      <alignment horizontal="right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quotePrefix="1" applyFont="1" applyAlignment="1">
      <alignment horizontal="left"/>
    </xf>
    <xf numFmtId="0" fontId="8" fillId="0" borderId="0" xfId="0" applyFont="1"/>
    <xf numFmtId="0" fontId="2" fillId="0" borderId="1" xfId="0" applyFont="1" applyBorder="1"/>
    <xf numFmtId="0" fontId="9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left"/>
    </xf>
    <xf numFmtId="0" fontId="10" fillId="0" borderId="0" xfId="0" quotePrefix="1" applyFont="1" applyAlignment="1">
      <alignment horizontal="left"/>
    </xf>
    <xf numFmtId="0" fontId="3" fillId="0" borderId="1" xfId="0" applyFont="1" applyBorder="1"/>
    <xf numFmtId="164" fontId="10" fillId="0" borderId="0" xfId="0" applyNumberFormat="1" applyFont="1"/>
    <xf numFmtId="164" fontId="9" fillId="0" borderId="0" xfId="0" applyNumberFormat="1" applyFont="1"/>
    <xf numFmtId="164" fontId="4" fillId="0" borderId="0" xfId="0" applyNumberFormat="1" applyFont="1"/>
    <xf numFmtId="164" fontId="11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12" fillId="0" borderId="0" xfId="0" applyFont="1"/>
    <xf numFmtId="0" fontId="12" fillId="0" borderId="0" xfId="0" applyFont="1" applyBorder="1"/>
    <xf numFmtId="0" fontId="4" fillId="0" borderId="0" xfId="0" applyFont="1" applyAlignment="1">
      <alignment horizontal="left"/>
    </xf>
    <xf numFmtId="0" fontId="13" fillId="0" borderId="0" xfId="0" applyFont="1"/>
    <xf numFmtId="0" fontId="13" fillId="0" borderId="0" xfId="0" quotePrefix="1" applyFont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4" fillId="0" borderId="0" xfId="0" applyFont="1" applyAlignment="1">
      <alignment horizontal="right"/>
    </xf>
    <xf numFmtId="0" fontId="14" fillId="0" borderId="0" xfId="0" quotePrefix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164" fontId="17" fillId="0" borderId="0" xfId="0" applyNumberFormat="1" applyFont="1" applyAlignment="1">
      <alignment horizontal="right"/>
    </xf>
    <xf numFmtId="164" fontId="17" fillId="0" borderId="0" xfId="0" applyNumberFormat="1" applyFont="1"/>
    <xf numFmtId="164" fontId="17" fillId="0" borderId="0" xfId="0" applyNumberFormat="1" applyFont="1" applyAlignment="1">
      <alignment horizontal="center"/>
    </xf>
    <xf numFmtId="1" fontId="3" fillId="0" borderId="0" xfId="0" applyNumberFormat="1" applyFont="1"/>
    <xf numFmtId="1" fontId="16" fillId="0" borderId="0" xfId="0" applyNumberFormat="1" applyFont="1"/>
    <xf numFmtId="0" fontId="3" fillId="0" borderId="0" xfId="0" quotePrefix="1" applyFont="1"/>
    <xf numFmtId="1" fontId="4" fillId="0" borderId="0" xfId="0" applyNumberFormat="1" applyFont="1" applyAlignment="1">
      <alignment horizontal="center"/>
    </xf>
    <xf numFmtId="1" fontId="13" fillId="0" borderId="0" xfId="0" applyNumberFormat="1" applyFont="1"/>
    <xf numFmtId="0" fontId="10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164" fontId="16" fillId="0" borderId="0" xfId="0" applyNumberFormat="1" applyFont="1" applyAlignment="1"/>
    <xf numFmtId="0" fontId="22" fillId="0" borderId="0" xfId="0" applyFont="1" applyAlignme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165" fontId="27" fillId="0" borderId="0" xfId="0" applyNumberFormat="1" applyFont="1"/>
    <xf numFmtId="0" fontId="22" fillId="0" borderId="0" xfId="0" applyFont="1"/>
    <xf numFmtId="0" fontId="1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8" fillId="0" borderId="0" xfId="0" applyFont="1"/>
    <xf numFmtId="1" fontId="19" fillId="0" borderId="0" xfId="0" applyNumberFormat="1" applyFont="1"/>
    <xf numFmtId="0" fontId="27" fillId="0" borderId="0" xfId="0" applyFont="1"/>
    <xf numFmtId="0" fontId="29" fillId="0" borderId="0" xfId="0" applyFont="1"/>
    <xf numFmtId="0" fontId="16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Border="1"/>
    <xf numFmtId="9" fontId="3" fillId="0" borderId="0" xfId="2" applyFont="1"/>
    <xf numFmtId="0" fontId="32" fillId="0" borderId="0" xfId="0" quotePrefix="1" applyFont="1" applyAlignment="1">
      <alignment horizontal="right"/>
    </xf>
    <xf numFmtId="0" fontId="32" fillId="0" borderId="0" xfId="0" applyFont="1"/>
    <xf numFmtId="0" fontId="32" fillId="0" borderId="0" xfId="0" applyFont="1" applyAlignment="1">
      <alignment horizontal="right"/>
    </xf>
    <xf numFmtId="0" fontId="33" fillId="0" borderId="0" xfId="0" applyFont="1"/>
    <xf numFmtId="0" fontId="4" fillId="0" borderId="0" xfId="0" quotePrefix="1" applyFont="1" applyAlignment="1">
      <alignment horizontal="right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9" fontId="39" fillId="0" borderId="0" xfId="0" applyNumberFormat="1" applyFont="1"/>
    <xf numFmtId="0" fontId="40" fillId="0" borderId="0" xfId="0" applyFont="1"/>
    <xf numFmtId="9" fontId="40" fillId="0" borderId="0" xfId="0" applyNumberFormat="1" applyFont="1"/>
    <xf numFmtId="0" fontId="41" fillId="0" borderId="0" xfId="0" applyFont="1"/>
    <xf numFmtId="9" fontId="4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4" fillId="0" borderId="0" xfId="0" applyFont="1" applyAlignment="1"/>
    <xf numFmtId="0" fontId="42" fillId="0" borderId="0" xfId="0" applyFont="1"/>
    <xf numFmtId="0" fontId="43" fillId="0" borderId="0" xfId="0" applyFont="1"/>
    <xf numFmtId="0" fontId="33" fillId="0" borderId="0" xfId="0" applyFont="1" applyAlignment="1"/>
    <xf numFmtId="0" fontId="33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33" fillId="0" borderId="0" xfId="0" quotePrefix="1" applyFont="1" applyAlignment="1">
      <alignment horizontal="left"/>
    </xf>
    <xf numFmtId="0" fontId="36" fillId="0" borderId="0" xfId="0" applyFont="1" applyAlignment="1"/>
    <xf numFmtId="0" fontId="36" fillId="0" borderId="0" xfId="0" applyFont="1" applyAlignment="1">
      <alignment horizontal="right"/>
    </xf>
    <xf numFmtId="0" fontId="48" fillId="0" borderId="0" xfId="1" applyFont="1" applyAlignment="1" applyProtection="1"/>
    <xf numFmtId="0" fontId="3" fillId="0" borderId="0" xfId="0" applyFont="1" applyBorder="1"/>
    <xf numFmtId="0" fontId="46" fillId="0" borderId="0" xfId="0" quotePrefix="1" applyFont="1" applyAlignment="1">
      <alignment horizontal="left"/>
    </xf>
    <xf numFmtId="0" fontId="46" fillId="0" borderId="0" xfId="0" applyFont="1" applyAlignment="1">
      <alignment horizontal="left"/>
    </xf>
    <xf numFmtId="0" fontId="40" fillId="0" borderId="0" xfId="0" applyFont="1" applyAlignment="1"/>
    <xf numFmtId="0" fontId="49" fillId="0" borderId="0" xfId="0" applyFont="1"/>
    <xf numFmtId="0" fontId="50" fillId="0" borderId="0" xfId="0" applyFont="1"/>
    <xf numFmtId="0" fontId="38" fillId="0" borderId="0" xfId="0" quotePrefix="1" applyFont="1" applyAlignment="1">
      <alignment horizontal="left"/>
    </xf>
    <xf numFmtId="0" fontId="38" fillId="0" borderId="0" xfId="0" applyFont="1" applyAlignment="1">
      <alignment horizontal="left"/>
    </xf>
    <xf numFmtId="0" fontId="51" fillId="0" borderId="0" xfId="0" applyFont="1"/>
    <xf numFmtId="0" fontId="52" fillId="0" borderId="0" xfId="0" applyFont="1"/>
    <xf numFmtId="0" fontId="36" fillId="0" borderId="0" xfId="0" quotePrefix="1" applyFont="1" applyAlignment="1">
      <alignment horizontal="center"/>
    </xf>
    <xf numFmtId="0" fontId="36" fillId="0" borderId="0" xfId="0" applyFont="1" applyAlignment="1">
      <alignment horizontal="center"/>
    </xf>
    <xf numFmtId="0" fontId="41" fillId="0" borderId="0" xfId="0" quotePrefix="1" applyFont="1" applyAlignment="1">
      <alignment horizontal="center"/>
    </xf>
    <xf numFmtId="0" fontId="41" fillId="0" borderId="0" xfId="0" quotePrefix="1" applyFont="1" applyAlignment="1">
      <alignment horizontal="left"/>
    </xf>
    <xf numFmtId="0" fontId="36" fillId="0" borderId="0" xfId="0" quotePrefix="1" applyFont="1" applyAlignment="1">
      <alignment horizontal="left"/>
    </xf>
    <xf numFmtId="0" fontId="41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164" fontId="46" fillId="0" borderId="0" xfId="0" applyNumberFormat="1" applyFont="1"/>
    <xf numFmtId="0" fontId="2" fillId="0" borderId="0" xfId="0" quotePrefix="1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AU"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ESTIMATED NUMBER OF LIVE HEBERLE (using the surname)  IN GERMANY 1500-2010</a:t>
            </a:r>
          </a:p>
        </c:rich>
      </c:tx>
      <c:layout>
        <c:manualLayout>
          <c:xMode val="edge"/>
          <c:yMode val="edge"/>
          <c:x val="0.15925938887270671"/>
          <c:y val="2.5974082467016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11650485436894"/>
          <c:y val="0.17069287893790819"/>
          <c:w val="0.81189320388353181"/>
          <c:h val="0.6559330127740176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SheetHTOTAL1!$BQ$58:$CG$58</c:f>
              <c:numCache>
                <c:formatCode>General</c:formatCode>
                <c:ptCount val="17"/>
                <c:pt idx="0">
                  <c:v>1520</c:v>
                </c:pt>
                <c:pt idx="1">
                  <c:v>1550</c:v>
                </c:pt>
                <c:pt idx="2">
                  <c:v>1580</c:v>
                </c:pt>
                <c:pt idx="3">
                  <c:v>1610</c:v>
                </c:pt>
                <c:pt idx="4">
                  <c:v>1650</c:v>
                </c:pt>
                <c:pt idx="5">
                  <c:v>1680</c:v>
                </c:pt>
                <c:pt idx="6">
                  <c:v>1720</c:v>
                </c:pt>
                <c:pt idx="7">
                  <c:v>1750</c:v>
                </c:pt>
                <c:pt idx="8">
                  <c:v>1780</c:v>
                </c:pt>
                <c:pt idx="9">
                  <c:v>1810</c:v>
                </c:pt>
                <c:pt idx="10">
                  <c:v>1840</c:v>
                </c:pt>
                <c:pt idx="11">
                  <c:v>1870</c:v>
                </c:pt>
                <c:pt idx="12">
                  <c:v>1900</c:v>
                </c:pt>
                <c:pt idx="13">
                  <c:v>1930</c:v>
                </c:pt>
                <c:pt idx="14">
                  <c:v>1960</c:v>
                </c:pt>
                <c:pt idx="15">
                  <c:v>1990</c:v>
                </c:pt>
                <c:pt idx="16">
                  <c:v>2015</c:v>
                </c:pt>
              </c:numCache>
            </c:numRef>
          </c:cat>
          <c:val>
            <c:numRef>
              <c:f>SheetHTOTAL1!$BQ$59:$CG$59</c:f>
              <c:numCache>
                <c:formatCode>General</c:formatCode>
                <c:ptCount val="17"/>
                <c:pt idx="0">
                  <c:v>70</c:v>
                </c:pt>
                <c:pt idx="1">
                  <c:v>80</c:v>
                </c:pt>
                <c:pt idx="2">
                  <c:v>90</c:v>
                </c:pt>
                <c:pt idx="3">
                  <c:v>100</c:v>
                </c:pt>
                <c:pt idx="4">
                  <c:v>160</c:v>
                </c:pt>
                <c:pt idx="5">
                  <c:v>280</c:v>
                </c:pt>
                <c:pt idx="6">
                  <c:v>450</c:v>
                </c:pt>
                <c:pt idx="7">
                  <c:v>600</c:v>
                </c:pt>
                <c:pt idx="8">
                  <c:v>750</c:v>
                </c:pt>
                <c:pt idx="9">
                  <c:v>900</c:v>
                </c:pt>
                <c:pt idx="10">
                  <c:v>1000</c:v>
                </c:pt>
                <c:pt idx="11">
                  <c:v>1070</c:v>
                </c:pt>
                <c:pt idx="12">
                  <c:v>1110</c:v>
                </c:pt>
                <c:pt idx="13">
                  <c:v>1160</c:v>
                </c:pt>
                <c:pt idx="14">
                  <c:v>1190</c:v>
                </c:pt>
                <c:pt idx="15">
                  <c:v>1210</c:v>
                </c:pt>
                <c:pt idx="16">
                  <c:v>1250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9184"/>
        <c:axId val="60546432"/>
      </c:lineChart>
      <c:catAx>
        <c:axId val="6050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AU" sz="15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086484559800395"/>
              <c:y val="0.92916207422560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lang="en-AU"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546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4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AU" sz="15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1.9753086419753221E-2"/>
              <c:y val="0.42739111138545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AU"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509184"/>
        <c:crosses val="autoZero"/>
        <c:crossBetween val="between"/>
      </c:valAx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AU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ESTIMATED NUMBER OF LIVE HEBERLE (using the surname) IN FRANCE 1500-2010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514585317608894E-2"/>
          <c:y val="0.20576141120882491"/>
          <c:w val="0.76071665888668794"/>
          <c:h val="0.70045273432112198"/>
        </c:manualLayout>
      </c:layout>
      <c:lineChart>
        <c:grouping val="stacked"/>
        <c:varyColors val="0"/>
        <c:ser>
          <c:idx val="0"/>
          <c:order val="0"/>
          <c:tx>
            <c:strRef>
              <c:f>SheetHTOTAL1!$BP$104</c:f>
              <c:strCache>
                <c:ptCount val="1"/>
                <c:pt idx="0">
                  <c:v>NUMBER</c:v>
                </c:pt>
              </c:strCache>
            </c:strRef>
          </c:tx>
          <c:cat>
            <c:numRef>
              <c:f>SheetHTOTAL1!$BQ$103:$CG$103</c:f>
              <c:numCache>
                <c:formatCode>General</c:formatCode>
                <c:ptCount val="17"/>
                <c:pt idx="0">
                  <c:v>1520</c:v>
                </c:pt>
                <c:pt idx="1">
                  <c:v>1550</c:v>
                </c:pt>
                <c:pt idx="2">
                  <c:v>1580</c:v>
                </c:pt>
                <c:pt idx="3">
                  <c:v>1610</c:v>
                </c:pt>
                <c:pt idx="4">
                  <c:v>1650</c:v>
                </c:pt>
                <c:pt idx="5">
                  <c:v>1680</c:v>
                </c:pt>
                <c:pt idx="6">
                  <c:v>1720</c:v>
                </c:pt>
                <c:pt idx="7">
                  <c:v>1750</c:v>
                </c:pt>
                <c:pt idx="8">
                  <c:v>1780</c:v>
                </c:pt>
                <c:pt idx="9">
                  <c:v>1810</c:v>
                </c:pt>
                <c:pt idx="10">
                  <c:v>1840</c:v>
                </c:pt>
                <c:pt idx="11">
                  <c:v>1870</c:v>
                </c:pt>
                <c:pt idx="12">
                  <c:v>1900</c:v>
                </c:pt>
                <c:pt idx="13">
                  <c:v>1930</c:v>
                </c:pt>
                <c:pt idx="14">
                  <c:v>1960</c:v>
                </c:pt>
                <c:pt idx="15">
                  <c:v>1990</c:v>
                </c:pt>
                <c:pt idx="16">
                  <c:v>2015</c:v>
                </c:pt>
              </c:numCache>
            </c:numRef>
          </c:cat>
          <c:val>
            <c:numRef>
              <c:f>SheetHTOTAL1!$BQ$104:$CG$104</c:f>
              <c:numCache>
                <c:formatCode>General</c:formatCode>
                <c:ptCount val="1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50</c:v>
                </c:pt>
                <c:pt idx="6">
                  <c:v>100</c:v>
                </c:pt>
                <c:pt idx="7">
                  <c:v>150</c:v>
                </c:pt>
                <c:pt idx="8">
                  <c:v>200</c:v>
                </c:pt>
                <c:pt idx="9">
                  <c:v>250</c:v>
                </c:pt>
                <c:pt idx="10">
                  <c:v>300</c:v>
                </c:pt>
                <c:pt idx="11">
                  <c:v>350</c:v>
                </c:pt>
                <c:pt idx="12">
                  <c:v>400</c:v>
                </c:pt>
                <c:pt idx="13">
                  <c:v>450</c:v>
                </c:pt>
                <c:pt idx="14">
                  <c:v>500</c:v>
                </c:pt>
                <c:pt idx="15">
                  <c:v>560</c:v>
                </c:pt>
                <c:pt idx="16">
                  <c:v>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57536"/>
        <c:axId val="65059456"/>
      </c:lineChart>
      <c:catAx>
        <c:axId val="65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AU"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059456"/>
        <c:crosses val="autoZero"/>
        <c:auto val="1"/>
        <c:lblAlgn val="ctr"/>
        <c:lblOffset val="100"/>
        <c:noMultiLvlLbl val="0"/>
      </c:catAx>
      <c:valAx>
        <c:axId val="65059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AU"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05753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AU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ESTIMATED NUMBER OF LIVE HEBERLE (using the surname) IN BRAZIL 1500-2010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445433637909095E-2"/>
          <c:y val="0.12875914974188304"/>
          <c:w val="0.65352537182853065"/>
          <c:h val="0.77399413408649398"/>
        </c:manualLayout>
      </c:layout>
      <c:lineChart>
        <c:grouping val="stacked"/>
        <c:varyColors val="0"/>
        <c:ser>
          <c:idx val="0"/>
          <c:order val="0"/>
          <c:tx>
            <c:strRef>
              <c:f>SheetHTOTAL1!$BP$176</c:f>
              <c:strCache>
                <c:ptCount val="1"/>
                <c:pt idx="0">
                  <c:v>NUMBER</c:v>
                </c:pt>
              </c:strCache>
            </c:strRef>
          </c:tx>
          <c:cat>
            <c:numRef>
              <c:f>SheetHTOTAL1!$BQ$175:$CG$175</c:f>
              <c:numCache>
                <c:formatCode>General</c:formatCode>
                <c:ptCount val="17"/>
                <c:pt idx="0">
                  <c:v>1520</c:v>
                </c:pt>
                <c:pt idx="1">
                  <c:v>1550</c:v>
                </c:pt>
                <c:pt idx="2">
                  <c:v>1580</c:v>
                </c:pt>
                <c:pt idx="3">
                  <c:v>1610</c:v>
                </c:pt>
                <c:pt idx="4">
                  <c:v>1650</c:v>
                </c:pt>
                <c:pt idx="5">
                  <c:v>1680</c:v>
                </c:pt>
                <c:pt idx="6">
                  <c:v>1720</c:v>
                </c:pt>
                <c:pt idx="7">
                  <c:v>1750</c:v>
                </c:pt>
                <c:pt idx="8">
                  <c:v>1780</c:v>
                </c:pt>
                <c:pt idx="9">
                  <c:v>1810</c:v>
                </c:pt>
                <c:pt idx="10">
                  <c:v>1840</c:v>
                </c:pt>
                <c:pt idx="11">
                  <c:v>1870</c:v>
                </c:pt>
                <c:pt idx="12">
                  <c:v>1900</c:v>
                </c:pt>
                <c:pt idx="13">
                  <c:v>1930</c:v>
                </c:pt>
                <c:pt idx="14">
                  <c:v>1960</c:v>
                </c:pt>
                <c:pt idx="15">
                  <c:v>1990</c:v>
                </c:pt>
                <c:pt idx="16">
                  <c:v>2015</c:v>
                </c:pt>
              </c:numCache>
            </c:numRef>
          </c:cat>
          <c:val>
            <c:numRef>
              <c:f>SheetHTOTAL1!$BQ$176:$CG$176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 formatCode="0_)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150</c:v>
                </c:pt>
                <c:pt idx="12">
                  <c:v>500</c:v>
                </c:pt>
                <c:pt idx="13">
                  <c:v>800</c:v>
                </c:pt>
                <c:pt idx="14">
                  <c:v>1050</c:v>
                </c:pt>
                <c:pt idx="15">
                  <c:v>1250</c:v>
                </c:pt>
                <c:pt idx="16">
                  <c:v>1400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00608"/>
        <c:axId val="91302144"/>
      </c:lineChart>
      <c:catAx>
        <c:axId val="913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AU"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302144"/>
        <c:crosses val="autoZero"/>
        <c:auto val="1"/>
        <c:lblAlgn val="ctr"/>
        <c:lblOffset val="100"/>
        <c:tickLblSkip val="1"/>
        <c:noMultiLvlLbl val="0"/>
      </c:catAx>
      <c:valAx>
        <c:axId val="9130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AU"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30060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AU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ESTIMATED NUMBER OF LIVE HEBERLE (using the surname) IN USA 1500-2010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SheetHTOTAL1!$BP$147</c:f>
              <c:strCache>
                <c:ptCount val="1"/>
                <c:pt idx="0">
                  <c:v>NUMBER</c:v>
                </c:pt>
              </c:strCache>
            </c:strRef>
          </c:tx>
          <c:cat>
            <c:numRef>
              <c:f>SheetHTOTAL1!$BQ$146:$CG$146</c:f>
              <c:numCache>
                <c:formatCode>General</c:formatCode>
                <c:ptCount val="17"/>
                <c:pt idx="0">
                  <c:v>1520</c:v>
                </c:pt>
                <c:pt idx="1">
                  <c:v>1550</c:v>
                </c:pt>
                <c:pt idx="2">
                  <c:v>1580</c:v>
                </c:pt>
                <c:pt idx="3">
                  <c:v>1610</c:v>
                </c:pt>
                <c:pt idx="4">
                  <c:v>1650</c:v>
                </c:pt>
                <c:pt idx="5">
                  <c:v>1680</c:v>
                </c:pt>
                <c:pt idx="6">
                  <c:v>1720</c:v>
                </c:pt>
                <c:pt idx="7">
                  <c:v>1750</c:v>
                </c:pt>
                <c:pt idx="8">
                  <c:v>1780</c:v>
                </c:pt>
                <c:pt idx="9">
                  <c:v>1810</c:v>
                </c:pt>
                <c:pt idx="10">
                  <c:v>1840</c:v>
                </c:pt>
                <c:pt idx="11">
                  <c:v>1870</c:v>
                </c:pt>
                <c:pt idx="12">
                  <c:v>1900</c:v>
                </c:pt>
                <c:pt idx="13">
                  <c:v>1930</c:v>
                </c:pt>
                <c:pt idx="14">
                  <c:v>1960</c:v>
                </c:pt>
                <c:pt idx="15">
                  <c:v>1990</c:v>
                </c:pt>
                <c:pt idx="16">
                  <c:v>2015</c:v>
                </c:pt>
              </c:numCache>
            </c:numRef>
          </c:cat>
          <c:val>
            <c:numRef>
              <c:f>SheetHTOTAL1!$BQ$147:$CG$147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30</c:v>
                </c:pt>
                <c:pt idx="10">
                  <c:v>77</c:v>
                </c:pt>
                <c:pt idx="11">
                  <c:v>180</c:v>
                </c:pt>
                <c:pt idx="12">
                  <c:v>250</c:v>
                </c:pt>
                <c:pt idx="13">
                  <c:v>350</c:v>
                </c:pt>
                <c:pt idx="14">
                  <c:v>490</c:v>
                </c:pt>
                <c:pt idx="15">
                  <c:v>580</c:v>
                </c:pt>
                <c:pt idx="16">
                  <c:v>660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336"/>
        <c:axId val="102639872"/>
      </c:lineChart>
      <c:catAx>
        <c:axId val="1026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lang="en-AU"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2639872"/>
        <c:crosses val="autoZero"/>
        <c:auto val="1"/>
        <c:lblAlgn val="ctr"/>
        <c:lblOffset val="100"/>
        <c:noMultiLvlLbl val="0"/>
      </c:catAx>
      <c:valAx>
        <c:axId val="102639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AU"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263833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n-US" sz="1400">
                <a:latin typeface="Arial" pitchFamily="34" charset="0"/>
                <a:cs typeface="Arial" pitchFamily="34" charset="0"/>
              </a:rPr>
              <a:t>ESTIMATED NUMBER OF HEBERLE, USING THE NAME 1320-2015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SheetHTOTAL1!$BI$13</c:f>
              <c:strCache>
                <c:ptCount val="1"/>
                <c:pt idx="0">
                  <c:v>NUMBER</c:v>
                </c:pt>
              </c:strCache>
            </c:strRef>
          </c:tx>
          <c:cat>
            <c:numRef>
              <c:f>SheetHTOTAL1!$BJ$12:$CF$12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SheetHTOTAL1!$BJ$13:$CF$13</c:f>
              <c:numCache>
                <c:formatCode>0_)</c:formatCode>
                <c:ptCount val="23"/>
                <c:pt idx="0">
                  <c:v>25</c:v>
                </c:pt>
                <c:pt idx="1">
                  <c:v>40</c:v>
                </c:pt>
                <c:pt idx="2">
                  <c:v>45</c:v>
                </c:pt>
                <c:pt idx="3">
                  <c:v>49</c:v>
                </c:pt>
                <c:pt idx="4">
                  <c:v>57</c:v>
                </c:pt>
                <c:pt idx="5">
                  <c:v>67</c:v>
                </c:pt>
                <c:pt idx="6" formatCode="General">
                  <c:v>79</c:v>
                </c:pt>
                <c:pt idx="7" formatCode="General">
                  <c:v>96</c:v>
                </c:pt>
                <c:pt idx="8">
                  <c:v>115</c:v>
                </c:pt>
                <c:pt idx="9">
                  <c:v>134</c:v>
                </c:pt>
                <c:pt idx="10">
                  <c:v>220</c:v>
                </c:pt>
                <c:pt idx="11">
                  <c:v>380</c:v>
                </c:pt>
                <c:pt idx="12">
                  <c:v>621</c:v>
                </c:pt>
                <c:pt idx="13">
                  <c:v>847</c:v>
                </c:pt>
                <c:pt idx="14">
                  <c:v>1108</c:v>
                </c:pt>
                <c:pt idx="15">
                  <c:v>1396</c:v>
                </c:pt>
                <c:pt idx="16">
                  <c:v>1758</c:v>
                </c:pt>
                <c:pt idx="17">
                  <c:v>2162</c:v>
                </c:pt>
                <c:pt idx="18">
                  <c:v>2791</c:v>
                </c:pt>
                <c:pt idx="19">
                  <c:v>3179</c:v>
                </c:pt>
                <c:pt idx="20">
                  <c:v>3602</c:v>
                </c:pt>
                <c:pt idx="21">
                  <c:v>3956</c:v>
                </c:pt>
                <c:pt idx="22">
                  <c:v>4281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21216"/>
        <c:axId val="121098624"/>
      </c:lineChart>
      <c:catAx>
        <c:axId val="1129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1098624"/>
        <c:crosses val="autoZero"/>
        <c:auto val="1"/>
        <c:lblAlgn val="ctr"/>
        <c:lblOffset val="100"/>
        <c:noMultiLvlLbl val="0"/>
      </c:catAx>
      <c:valAx>
        <c:axId val="121098624"/>
        <c:scaling>
          <c:orientation val="minMax"/>
        </c:scaling>
        <c:delete val="0"/>
        <c:axPos val="l"/>
        <c:majorGridlines/>
        <c:numFmt formatCode="0_)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29212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288" l="0.70000000000000062" r="0.70000000000000062" t="0.750000000000012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ESTIMATED NUMBER OF HEBERLE, USING THE NAME 1320-2015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SheetHTOTAL1!$BI$218</c:f>
              <c:strCache>
                <c:ptCount val="1"/>
                <c:pt idx="0">
                  <c:v>WORLD</c:v>
                </c:pt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SheetHTOTAL1!$BJ$218:$CF$218</c:f>
              <c:numCache>
                <c:formatCode>0_)</c:formatCode>
                <c:ptCount val="23"/>
                <c:pt idx="0">
                  <c:v>25</c:v>
                </c:pt>
                <c:pt idx="1">
                  <c:v>40</c:v>
                </c:pt>
                <c:pt idx="2">
                  <c:v>45</c:v>
                </c:pt>
                <c:pt idx="3">
                  <c:v>49</c:v>
                </c:pt>
                <c:pt idx="4">
                  <c:v>57</c:v>
                </c:pt>
                <c:pt idx="5">
                  <c:v>67</c:v>
                </c:pt>
                <c:pt idx="6">
                  <c:v>79</c:v>
                </c:pt>
                <c:pt idx="7">
                  <c:v>96</c:v>
                </c:pt>
                <c:pt idx="8">
                  <c:v>115</c:v>
                </c:pt>
                <c:pt idx="9">
                  <c:v>134</c:v>
                </c:pt>
                <c:pt idx="10">
                  <c:v>220</c:v>
                </c:pt>
                <c:pt idx="11">
                  <c:v>380</c:v>
                </c:pt>
                <c:pt idx="12">
                  <c:v>621</c:v>
                </c:pt>
                <c:pt idx="13">
                  <c:v>847</c:v>
                </c:pt>
                <c:pt idx="14">
                  <c:v>1108</c:v>
                </c:pt>
                <c:pt idx="15">
                  <c:v>1396</c:v>
                </c:pt>
                <c:pt idx="16">
                  <c:v>1758</c:v>
                </c:pt>
                <c:pt idx="17">
                  <c:v>2162</c:v>
                </c:pt>
                <c:pt idx="18">
                  <c:v>2791</c:v>
                </c:pt>
                <c:pt idx="19">
                  <c:v>3179</c:v>
                </c:pt>
                <c:pt idx="20">
                  <c:v>3602</c:v>
                </c:pt>
                <c:pt idx="21">
                  <c:v>3956</c:v>
                </c:pt>
                <c:pt idx="22">
                  <c:v>4281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SheetHTOTAL1!$BI$219</c:f>
              <c:strCache>
                <c:ptCount val="1"/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SheetHTOTAL1!$BJ$219:$CF$219</c:f>
              <c:numCache>
                <c:formatCode>0_)</c:formatCode>
                <c:ptCount val="23"/>
              </c:numCache>
            </c:numRef>
          </c:val>
          <c:smooth val="0"/>
        </c:ser>
        <c:ser>
          <c:idx val="2"/>
          <c:order val="2"/>
          <c:tx>
            <c:strRef>
              <c:f>SheetHTOTAL1!$BI$220</c:f>
              <c:strCache>
                <c:ptCount val="1"/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SheetHTOTAL1!$BJ$220:$CF$220</c:f>
              <c:numCache>
                <c:formatCode>0_)</c:formatCode>
                <c:ptCount val="23"/>
              </c:numCache>
            </c:numRef>
          </c:val>
          <c:smooth val="0"/>
        </c:ser>
        <c:ser>
          <c:idx val="3"/>
          <c:order val="3"/>
          <c:tx>
            <c:strRef>
              <c:f>SheetHTOTAL1!$BI$221</c:f>
              <c:strCache>
                <c:ptCount val="1"/>
                <c:pt idx="0">
                  <c:v>GERMANY</c:v>
                </c:pt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SheetHTOTAL1!$BJ$221:$CF$221</c:f>
              <c:numCache>
                <c:formatCode>0_)</c:formatCode>
                <c:ptCount val="23"/>
                <c:pt idx="6" formatCode="General">
                  <c:v>70</c:v>
                </c:pt>
                <c:pt idx="7" formatCode="General">
                  <c:v>80</c:v>
                </c:pt>
                <c:pt idx="8" formatCode="General">
                  <c:v>90</c:v>
                </c:pt>
                <c:pt idx="9" formatCode="General">
                  <c:v>100</c:v>
                </c:pt>
                <c:pt idx="10" formatCode="General">
                  <c:v>160</c:v>
                </c:pt>
                <c:pt idx="11" formatCode="General">
                  <c:v>280</c:v>
                </c:pt>
                <c:pt idx="12" formatCode="General">
                  <c:v>450</c:v>
                </c:pt>
                <c:pt idx="13" formatCode="General">
                  <c:v>600</c:v>
                </c:pt>
                <c:pt idx="14" formatCode="General">
                  <c:v>750</c:v>
                </c:pt>
                <c:pt idx="15" formatCode="General">
                  <c:v>900</c:v>
                </c:pt>
                <c:pt idx="16" formatCode="General">
                  <c:v>1000</c:v>
                </c:pt>
                <c:pt idx="17" formatCode="General">
                  <c:v>1070</c:v>
                </c:pt>
                <c:pt idx="18" formatCode="General">
                  <c:v>1110</c:v>
                </c:pt>
                <c:pt idx="19" formatCode="General">
                  <c:v>1160</c:v>
                </c:pt>
                <c:pt idx="20" formatCode="General">
                  <c:v>1200</c:v>
                </c:pt>
                <c:pt idx="21" formatCode="General">
                  <c:v>1210</c:v>
                </c:pt>
                <c:pt idx="22">
                  <c:v>1250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SheetHTOTAL1!$BI$222</c:f>
              <c:strCache>
                <c:ptCount val="1"/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SheetHTOTAL1!$BJ$222:$CF$222</c:f>
              <c:numCache>
                <c:formatCode>0_)</c:formatCode>
                <c:ptCount val="23"/>
              </c:numCache>
            </c:numRef>
          </c:val>
          <c:smooth val="0"/>
        </c:ser>
        <c:ser>
          <c:idx val="5"/>
          <c:order val="5"/>
          <c:tx>
            <c:strRef>
              <c:f>SheetHTOTAL1!$BI$223</c:f>
              <c:strCache>
                <c:ptCount val="1"/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SheetHTOTAL1!$BJ$223:$CF$223</c:f>
              <c:numCache>
                <c:formatCode>0_)</c:formatCode>
                <c:ptCount val="23"/>
              </c:numCache>
            </c:numRef>
          </c:val>
          <c:smooth val="0"/>
        </c:ser>
        <c:ser>
          <c:idx val="6"/>
          <c:order val="6"/>
          <c:tx>
            <c:strRef>
              <c:f>SheetHTOTAL1!$BI$224</c:f>
              <c:strCache>
                <c:ptCount val="1"/>
                <c:pt idx="0">
                  <c:v>FRANCE</c:v>
                </c:pt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SheetHTOTAL1!$BJ$224:$CF$224</c:f>
              <c:numCache>
                <c:formatCode>0_)</c:formatCode>
                <c:ptCount val="23"/>
                <c:pt idx="6" formatCode="General">
                  <c:v>5</c:v>
                </c:pt>
                <c:pt idx="7" formatCode="General">
                  <c:v>10</c:v>
                </c:pt>
                <c:pt idx="8" formatCode="General">
                  <c:v>15</c:v>
                </c:pt>
                <c:pt idx="9" formatCode="General">
                  <c:v>20</c:v>
                </c:pt>
                <c:pt idx="10" formatCode="General">
                  <c:v>30</c:v>
                </c:pt>
                <c:pt idx="11" formatCode="General">
                  <c:v>50</c:v>
                </c:pt>
                <c:pt idx="12" formatCode="General">
                  <c:v>100</c:v>
                </c:pt>
                <c:pt idx="13" formatCode="General">
                  <c:v>150</c:v>
                </c:pt>
                <c:pt idx="14" formatCode="General">
                  <c:v>200</c:v>
                </c:pt>
                <c:pt idx="15" formatCode="General">
                  <c:v>250</c:v>
                </c:pt>
                <c:pt idx="16" formatCode="General">
                  <c:v>300</c:v>
                </c:pt>
                <c:pt idx="17" formatCode="General">
                  <c:v>350</c:v>
                </c:pt>
                <c:pt idx="18" formatCode="General">
                  <c:v>400</c:v>
                </c:pt>
                <c:pt idx="19" formatCode="General">
                  <c:v>450</c:v>
                </c:pt>
                <c:pt idx="20" formatCode="General">
                  <c:v>500</c:v>
                </c:pt>
                <c:pt idx="21" formatCode="General">
                  <c:v>560</c:v>
                </c:pt>
                <c:pt idx="22" formatCode="General">
                  <c:v>600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SheetHTOTAL1!$BI$225</c:f>
              <c:strCache>
                <c:ptCount val="1"/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SheetHTOTAL1!$BJ$225:$CF$225</c:f>
              <c:numCache>
                <c:formatCode>0_)</c:formatCode>
                <c:ptCount val="23"/>
              </c:numCache>
            </c:numRef>
          </c:val>
          <c:smooth val="0"/>
        </c:ser>
        <c:ser>
          <c:idx val="8"/>
          <c:order val="8"/>
          <c:tx>
            <c:strRef>
              <c:f>SheetHTOTAL1!$BI$226</c:f>
              <c:strCache>
                <c:ptCount val="1"/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SheetHTOTAL1!$BJ$226:$CF$226</c:f>
              <c:numCache>
                <c:formatCode>0_)</c:formatCode>
                <c:ptCount val="23"/>
              </c:numCache>
            </c:numRef>
          </c:val>
          <c:smooth val="0"/>
        </c:ser>
        <c:ser>
          <c:idx val="9"/>
          <c:order val="9"/>
          <c:tx>
            <c:strRef>
              <c:f>SheetHTOTAL1!$BI$227</c:f>
              <c:strCache>
                <c:ptCount val="1"/>
                <c:pt idx="0">
                  <c:v>USA</c:v>
                </c:pt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SheetHTOTAL1!$BJ$227:$CF$227</c:f>
              <c:numCache>
                <c:formatCode>0_)</c:formatCode>
                <c:ptCount val="23"/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10</c:v>
                </c:pt>
                <c:pt idx="15" formatCode="General">
                  <c:v>17</c:v>
                </c:pt>
                <c:pt idx="16" formatCode="General">
                  <c:v>77</c:v>
                </c:pt>
                <c:pt idx="17" formatCode="General">
                  <c:v>130</c:v>
                </c:pt>
                <c:pt idx="18" formatCode="General">
                  <c:v>250</c:v>
                </c:pt>
                <c:pt idx="19" formatCode="General">
                  <c:v>350</c:v>
                </c:pt>
                <c:pt idx="20" formatCode="General">
                  <c:v>490</c:v>
                </c:pt>
                <c:pt idx="21" formatCode="General">
                  <c:v>580</c:v>
                </c:pt>
                <c:pt idx="22" formatCode="General">
                  <c:v>660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SheetHTOTAL1!$BI$228</c:f>
              <c:strCache>
                <c:ptCount val="1"/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SheetHTOTAL1!$BJ$228:$CF$228</c:f>
              <c:numCache>
                <c:formatCode>0_)</c:formatCode>
                <c:ptCount val="23"/>
              </c:numCache>
            </c:numRef>
          </c:val>
          <c:smooth val="0"/>
        </c:ser>
        <c:ser>
          <c:idx val="11"/>
          <c:order val="11"/>
          <c:tx>
            <c:strRef>
              <c:f>SheetHTOTAL1!$BI$229</c:f>
              <c:strCache>
                <c:ptCount val="1"/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SheetHTOTAL1!$BJ$229:$CF$229</c:f>
              <c:numCache>
                <c:formatCode>0_)</c:formatCode>
                <c:ptCount val="23"/>
              </c:numCache>
            </c:numRef>
          </c:val>
          <c:smooth val="0"/>
        </c:ser>
        <c:ser>
          <c:idx val="12"/>
          <c:order val="12"/>
          <c:tx>
            <c:strRef>
              <c:f>SheetHTOTAL1!$BI$230</c:f>
              <c:strCache>
                <c:ptCount val="1"/>
                <c:pt idx="0">
                  <c:v>BRAZIL</c:v>
                </c:pt>
              </c:strCache>
            </c:strRef>
          </c:tx>
          <c:cat>
            <c:numRef>
              <c:f>SheetHTOTAL1!$BJ$217:$CF$217</c:f>
              <c:numCache>
                <c:formatCode>General</c:formatCode>
                <c:ptCount val="23"/>
                <c:pt idx="0">
                  <c:v>1320</c:v>
                </c:pt>
                <c:pt idx="1">
                  <c:v>1350</c:v>
                </c:pt>
                <c:pt idx="2">
                  <c:v>1380</c:v>
                </c:pt>
                <c:pt idx="3">
                  <c:v>1410</c:v>
                </c:pt>
                <c:pt idx="4">
                  <c:v>1450</c:v>
                </c:pt>
                <c:pt idx="5">
                  <c:v>1490</c:v>
                </c:pt>
                <c:pt idx="6">
                  <c:v>1520</c:v>
                </c:pt>
                <c:pt idx="7">
                  <c:v>1550</c:v>
                </c:pt>
                <c:pt idx="8">
                  <c:v>1580</c:v>
                </c:pt>
                <c:pt idx="9">
                  <c:v>1610</c:v>
                </c:pt>
                <c:pt idx="10">
                  <c:v>1650</c:v>
                </c:pt>
                <c:pt idx="11">
                  <c:v>1680</c:v>
                </c:pt>
                <c:pt idx="12">
                  <c:v>1720</c:v>
                </c:pt>
                <c:pt idx="13">
                  <c:v>1750</c:v>
                </c:pt>
                <c:pt idx="14">
                  <c:v>1780</c:v>
                </c:pt>
                <c:pt idx="15">
                  <c:v>1810</c:v>
                </c:pt>
                <c:pt idx="16">
                  <c:v>1840</c:v>
                </c:pt>
                <c:pt idx="17">
                  <c:v>1870</c:v>
                </c:pt>
                <c:pt idx="18">
                  <c:v>1900</c:v>
                </c:pt>
                <c:pt idx="19">
                  <c:v>1930</c:v>
                </c:pt>
                <c:pt idx="20">
                  <c:v>1960</c:v>
                </c:pt>
                <c:pt idx="21">
                  <c:v>1990</c:v>
                </c:pt>
                <c:pt idx="22">
                  <c:v>2015</c:v>
                </c:pt>
              </c:numCache>
            </c:numRef>
          </c:cat>
          <c:val>
            <c:numRef>
              <c:f>SheetHTOTAL1!$BJ$230:$CF$230</c:f>
              <c:numCache>
                <c:formatCode>0_)</c:formatCode>
                <c:ptCount val="23"/>
                <c:pt idx="6" formatCode="General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50</c:v>
                </c:pt>
                <c:pt idx="17" formatCode="General">
                  <c:v>150</c:v>
                </c:pt>
                <c:pt idx="18" formatCode="General">
                  <c:v>500</c:v>
                </c:pt>
                <c:pt idx="19" formatCode="General">
                  <c:v>800</c:v>
                </c:pt>
                <c:pt idx="20" formatCode="General">
                  <c:v>1050</c:v>
                </c:pt>
                <c:pt idx="21" formatCode="General">
                  <c:v>1250</c:v>
                </c:pt>
                <c:pt idx="22" formatCode="General">
                  <c:v>1400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45696"/>
        <c:axId val="63292544"/>
      </c:lineChart>
      <c:catAx>
        <c:axId val="632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3292544"/>
        <c:crosses val="autoZero"/>
        <c:auto val="1"/>
        <c:lblAlgn val="ctr"/>
        <c:lblOffset val="100"/>
        <c:noMultiLvlLbl val="0"/>
      </c:catAx>
      <c:valAx>
        <c:axId val="63292544"/>
        <c:scaling>
          <c:orientation val="minMax"/>
        </c:scaling>
        <c:delete val="0"/>
        <c:axPos val="l"/>
        <c:majorGridlines/>
        <c:numFmt formatCode="0_)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3245696"/>
        <c:crosses val="autoZero"/>
        <c:crossBetween val="between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10"/>
        <c:delete val="1"/>
      </c:legendEntry>
      <c:legendEntry>
        <c:idx val="11"/>
        <c:delete val="1"/>
      </c:legendEntry>
      <c:overlay val="0"/>
      <c:txPr>
        <a:bodyPr/>
        <a:lstStyle/>
        <a:p>
          <a:pPr>
            <a:defRPr sz="16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288" l="0.70000000000000062" r="0.70000000000000062" t="0.750000000000012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B050"/>
                </a:solidFill>
              </a:defRPr>
            </a:pPr>
            <a:r>
              <a:rPr lang="en-US">
                <a:solidFill>
                  <a:srgbClr val="00B050"/>
                </a:solidFill>
              </a:rPr>
              <a:t>NUMBER OF HEBERLE IN FAMILY TREE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SheetHTOTAL1!$BJ$281</c:f>
              <c:strCache>
                <c:ptCount val="1"/>
                <c:pt idx="0">
                  <c:v>NUMBER</c:v>
                </c:pt>
              </c:strCache>
            </c:strRef>
          </c:tx>
          <c:cat>
            <c:numRef>
              <c:f>SheetHTOTAL1!$BK$280:$CF$280</c:f>
              <c:numCache>
                <c:formatCode>General</c:formatCode>
                <c:ptCount val="2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SheetHTOTAL1!$BK$281:$CF$281</c:f>
              <c:numCache>
                <c:formatCode>General</c:formatCode>
                <c:ptCount val="22"/>
                <c:pt idx="0">
                  <c:v>200</c:v>
                </c:pt>
                <c:pt idx="1">
                  <c:v>1500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6200</c:v>
                </c:pt>
                <c:pt idx="6">
                  <c:v>7340</c:v>
                </c:pt>
                <c:pt idx="7">
                  <c:v>8770</c:v>
                </c:pt>
                <c:pt idx="8">
                  <c:v>12060</c:v>
                </c:pt>
                <c:pt idx="9">
                  <c:v>13630</c:v>
                </c:pt>
                <c:pt idx="10">
                  <c:v>15080</c:v>
                </c:pt>
                <c:pt idx="11">
                  <c:v>16200</c:v>
                </c:pt>
                <c:pt idx="12">
                  <c:v>16570</c:v>
                </c:pt>
                <c:pt idx="13">
                  <c:v>16830</c:v>
                </c:pt>
                <c:pt idx="14">
                  <c:v>17120</c:v>
                </c:pt>
                <c:pt idx="15">
                  <c:v>17600</c:v>
                </c:pt>
                <c:pt idx="16">
                  <c:v>18440</c:v>
                </c:pt>
                <c:pt idx="17">
                  <c:v>19980</c:v>
                </c:pt>
                <c:pt idx="18">
                  <c:v>21290</c:v>
                </c:pt>
                <c:pt idx="19">
                  <c:v>22010</c:v>
                </c:pt>
                <c:pt idx="20">
                  <c:v>22580</c:v>
                </c:pt>
                <c:pt idx="21">
                  <c:v>23420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2800"/>
        <c:axId val="63333120"/>
      </c:lineChart>
      <c:catAx>
        <c:axId val="651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FF0000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3333120"/>
        <c:crosses val="autoZero"/>
        <c:auto val="1"/>
        <c:lblAlgn val="ctr"/>
        <c:lblOffset val="100"/>
        <c:noMultiLvlLbl val="0"/>
      </c:catAx>
      <c:valAx>
        <c:axId val="63333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FF0000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651328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666750</xdr:colOff>
      <xdr:row>64</xdr:row>
      <xdr:rowOff>190500</xdr:rowOff>
    </xdr:from>
    <xdr:to>
      <xdr:col>82</xdr:col>
      <xdr:colOff>333375</xdr:colOff>
      <xdr:row>99</xdr:row>
      <xdr:rowOff>9525</xdr:rowOff>
    </xdr:to>
    <xdr:graphicFrame macro="">
      <xdr:nvGraphicFramePr>
        <xdr:cNvPr id="122749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63</xdr:col>
      <xdr:colOff>495300</xdr:colOff>
      <xdr:row>108</xdr:row>
      <xdr:rowOff>28575</xdr:rowOff>
    </xdr:from>
    <xdr:to>
      <xdr:col>82</xdr:col>
      <xdr:colOff>95250</xdr:colOff>
      <xdr:row>141</xdr:row>
      <xdr:rowOff>28575</xdr:rowOff>
    </xdr:to>
    <xdr:graphicFrame macro="">
      <xdr:nvGraphicFramePr>
        <xdr:cNvPr id="122749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64</xdr:col>
      <xdr:colOff>352425</xdr:colOff>
      <xdr:row>179</xdr:row>
      <xdr:rowOff>123825</xdr:rowOff>
    </xdr:from>
    <xdr:to>
      <xdr:col>83</xdr:col>
      <xdr:colOff>161925</xdr:colOff>
      <xdr:row>213</xdr:row>
      <xdr:rowOff>28575</xdr:rowOff>
    </xdr:to>
    <xdr:graphicFrame macro="">
      <xdr:nvGraphicFramePr>
        <xdr:cNvPr id="122749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64</xdr:col>
      <xdr:colOff>238125</xdr:colOff>
      <xdr:row>150</xdr:row>
      <xdr:rowOff>95250</xdr:rowOff>
    </xdr:from>
    <xdr:to>
      <xdr:col>83</xdr:col>
      <xdr:colOff>76200</xdr:colOff>
      <xdr:row>171</xdr:row>
      <xdr:rowOff>0</xdr:rowOff>
    </xdr:to>
    <xdr:graphicFrame macro="">
      <xdr:nvGraphicFramePr>
        <xdr:cNvPr id="122749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61</xdr:col>
      <xdr:colOff>662608</xdr:colOff>
      <xdr:row>16</xdr:row>
      <xdr:rowOff>20705</xdr:rowOff>
    </xdr:from>
    <xdr:to>
      <xdr:col>80</xdr:col>
      <xdr:colOff>144945</xdr:colOff>
      <xdr:row>53</xdr:row>
      <xdr:rowOff>103532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60</xdr:col>
      <xdr:colOff>600490</xdr:colOff>
      <xdr:row>232</xdr:row>
      <xdr:rowOff>165652</xdr:rowOff>
    </xdr:from>
    <xdr:to>
      <xdr:col>79</xdr:col>
      <xdr:colOff>20708</xdr:colOff>
      <xdr:row>273</xdr:row>
      <xdr:rowOff>144946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63</xdr:col>
      <xdr:colOff>724727</xdr:colOff>
      <xdr:row>285</xdr:row>
      <xdr:rowOff>207065</xdr:rowOff>
    </xdr:from>
    <xdr:to>
      <xdr:col>84</xdr:col>
      <xdr:colOff>41413</xdr:colOff>
      <xdr:row>326</xdr:row>
      <xdr:rowOff>144946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-NGERMY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-rhinepsaar-unknow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-Nation-unknow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-Braz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-SBaden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-NBaden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-bavar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-Franc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-reste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-amafo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-USA-W-S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-USA-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NG1 Summary"/>
      <sheetName val="SheetNG2B Low Saxony"/>
      <sheetName val="SheetNG3 L Saxony 2"/>
      <sheetName val="SheetNG4 E Germany"/>
      <sheetName val="SheetNG5 Hesse"/>
      <sheetName val="SheetNG6 NRhine-W"/>
      <sheetName val="SheetNG7 SchlswgHolstn"/>
    </sheetNames>
    <sheetDataSet>
      <sheetData sheetId="0">
        <row r="33">
          <cell r="I33"/>
          <cell r="K33">
            <v>1</v>
          </cell>
          <cell r="M33">
            <v>0</v>
          </cell>
          <cell r="O33">
            <v>0</v>
          </cell>
          <cell r="Q33">
            <v>0</v>
          </cell>
          <cell r="S33">
            <v>2</v>
          </cell>
          <cell r="U33">
            <v>5</v>
          </cell>
          <cell r="W33">
            <v>8</v>
          </cell>
          <cell r="Y33">
            <v>37</v>
          </cell>
          <cell r="AA33">
            <v>83</v>
          </cell>
          <cell r="AC33">
            <v>105</v>
          </cell>
          <cell r="AE33">
            <v>118</v>
          </cell>
          <cell r="AG33">
            <v>158</v>
          </cell>
          <cell r="AI33">
            <v>196</v>
          </cell>
          <cell r="AK33">
            <v>233</v>
          </cell>
          <cell r="AM33">
            <v>258</v>
          </cell>
          <cell r="AO33">
            <v>216</v>
          </cell>
          <cell r="AQ33">
            <v>166</v>
          </cell>
          <cell r="AS33">
            <v>139</v>
          </cell>
          <cell r="AU33">
            <v>194</v>
          </cell>
          <cell r="AW33">
            <v>84</v>
          </cell>
          <cell r="AY33">
            <v>2</v>
          </cell>
          <cell r="AZ33">
            <v>2005</v>
          </cell>
        </row>
        <row r="34">
          <cell r="S34">
            <v>0</v>
          </cell>
          <cell r="U34">
            <v>4</v>
          </cell>
          <cell r="W34">
            <v>8</v>
          </cell>
          <cell r="Y34">
            <v>8</v>
          </cell>
          <cell r="AA34">
            <v>9</v>
          </cell>
          <cell r="AC34">
            <v>19</v>
          </cell>
          <cell r="AE34">
            <v>27</v>
          </cell>
          <cell r="AG34">
            <v>26</v>
          </cell>
          <cell r="AI34">
            <v>38</v>
          </cell>
          <cell r="AK34">
            <v>42</v>
          </cell>
          <cell r="AM34">
            <v>42</v>
          </cell>
          <cell r="AO34">
            <v>72</v>
          </cell>
          <cell r="AQ34">
            <v>134</v>
          </cell>
          <cell r="AS34">
            <v>141</v>
          </cell>
          <cell r="AU34">
            <v>76</v>
          </cell>
          <cell r="AW34">
            <v>75</v>
          </cell>
          <cell r="AY34">
            <v>0</v>
          </cell>
          <cell r="AZ34">
            <v>721</v>
          </cell>
        </row>
        <row r="35">
          <cell r="AZ35">
            <v>2726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B1-R Summary"/>
      <sheetName val="SheetB4 Rh-Palat"/>
      <sheetName val="SheetB5 Saarland"/>
      <sheetName val="SheetB7-Unknown"/>
    </sheetNames>
    <sheetDataSet>
      <sheetData sheetId="0">
        <row r="30">
          <cell r="K30">
            <v>4</v>
          </cell>
          <cell r="M30">
            <v>6</v>
          </cell>
          <cell r="O30">
            <v>9</v>
          </cell>
          <cell r="Q30">
            <v>20</v>
          </cell>
          <cell r="S30">
            <v>58</v>
          </cell>
          <cell r="U30">
            <v>110</v>
          </cell>
          <cell r="W30">
            <v>83</v>
          </cell>
          <cell r="Y30">
            <v>94</v>
          </cell>
          <cell r="AA30">
            <v>122</v>
          </cell>
          <cell r="AC30">
            <v>164</v>
          </cell>
          <cell r="AE30">
            <v>137</v>
          </cell>
          <cell r="AG30">
            <v>75</v>
          </cell>
          <cell r="AI30">
            <v>82</v>
          </cell>
          <cell r="AK30">
            <v>138</v>
          </cell>
          <cell r="AM30">
            <v>63</v>
          </cell>
          <cell r="AO30">
            <v>5</v>
          </cell>
          <cell r="AP30">
            <v>1170</v>
          </cell>
        </row>
        <row r="31">
          <cell r="K31">
            <v>0</v>
          </cell>
          <cell r="M31">
            <v>1</v>
          </cell>
          <cell r="O31">
            <v>6</v>
          </cell>
          <cell r="Q31">
            <v>6</v>
          </cell>
          <cell r="S31">
            <v>5</v>
          </cell>
          <cell r="U31">
            <v>7</v>
          </cell>
          <cell r="W31">
            <v>29</v>
          </cell>
          <cell r="Y31">
            <v>27</v>
          </cell>
          <cell r="AA31">
            <v>24</v>
          </cell>
          <cell r="AC31">
            <v>12</v>
          </cell>
          <cell r="AE31">
            <v>9</v>
          </cell>
          <cell r="AG31">
            <v>26</v>
          </cell>
          <cell r="AI31">
            <v>15</v>
          </cell>
          <cell r="AK31">
            <v>10</v>
          </cell>
          <cell r="AM31">
            <v>13</v>
          </cell>
          <cell r="AO31">
            <v>0</v>
          </cell>
          <cell r="AP31">
            <v>190</v>
          </cell>
        </row>
        <row r="32">
          <cell r="AP32">
            <v>1360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N1-Summary"/>
      <sheetName val="SheetN2-Nation unknown"/>
      <sheetName val="SheetN3-Heberle-first-names"/>
      <sheetName val="SheetN4-No date of birth"/>
    </sheetNames>
    <sheetDataSet>
      <sheetData sheetId="0">
        <row r="30"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  <cell r="W30">
            <v>3</v>
          </cell>
          <cell r="Y30">
            <v>2</v>
          </cell>
          <cell r="AA30">
            <v>2</v>
          </cell>
          <cell r="AC30">
            <v>7</v>
          </cell>
          <cell r="AE30">
            <v>13</v>
          </cell>
          <cell r="AG30">
            <v>2</v>
          </cell>
          <cell r="AI30">
            <v>2</v>
          </cell>
          <cell r="AK30">
            <v>36</v>
          </cell>
          <cell r="AM30">
            <v>32</v>
          </cell>
          <cell r="AO30">
            <v>0</v>
          </cell>
          <cell r="AP30">
            <v>99</v>
          </cell>
        </row>
        <row r="31">
          <cell r="K31">
            <v>0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U31">
            <v>0</v>
          </cell>
          <cell r="W31">
            <v>0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G31">
            <v>0</v>
          </cell>
          <cell r="AI31">
            <v>0</v>
          </cell>
          <cell r="AK31">
            <v>0</v>
          </cell>
          <cell r="AM31">
            <v>0</v>
          </cell>
          <cell r="AO31">
            <v>0</v>
          </cell>
          <cell r="AP31">
            <v>0</v>
          </cell>
        </row>
        <row r="32">
          <cell r="AP32">
            <v>99</v>
          </cell>
        </row>
        <row r="34">
          <cell r="J34"/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BR1 summary"/>
      <sheetName val="SheetA6 Brazil"/>
      <sheetName val="Sheet1"/>
    </sheetNames>
    <sheetDataSet>
      <sheetData sheetId="0">
        <row r="46">
          <cell r="H46">
            <v>0</v>
          </cell>
          <cell r="J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  <cell r="T46">
            <v>0</v>
          </cell>
          <cell r="V46">
            <v>2</v>
          </cell>
          <cell r="X46">
            <v>8</v>
          </cell>
          <cell r="Z46">
            <v>56</v>
          </cell>
          <cell r="AB46">
            <v>168</v>
          </cell>
          <cell r="AD46">
            <v>362</v>
          </cell>
          <cell r="AF46">
            <v>717</v>
          </cell>
          <cell r="AH46">
            <v>1384</v>
          </cell>
          <cell r="AJ46">
            <v>841</v>
          </cell>
          <cell r="AL46">
            <v>35</v>
          </cell>
          <cell r="AM46">
            <v>3573</v>
          </cell>
        </row>
        <row r="47">
          <cell r="H47">
            <v>0</v>
          </cell>
          <cell r="J47">
            <v>0</v>
          </cell>
          <cell r="L47">
            <v>0</v>
          </cell>
          <cell r="N47">
            <v>0</v>
          </cell>
          <cell r="P47">
            <v>0</v>
          </cell>
          <cell r="R47">
            <v>0</v>
          </cell>
          <cell r="T47">
            <v>0</v>
          </cell>
          <cell r="V47">
            <v>0</v>
          </cell>
          <cell r="X47">
            <v>1</v>
          </cell>
          <cell r="Z47">
            <v>2</v>
          </cell>
          <cell r="AB47">
            <v>7</v>
          </cell>
          <cell r="AD47">
            <v>3</v>
          </cell>
          <cell r="AF47">
            <v>9</v>
          </cell>
          <cell r="AH47">
            <v>34</v>
          </cell>
          <cell r="AJ47">
            <v>43</v>
          </cell>
          <cell r="AL47">
            <v>2</v>
          </cell>
          <cell r="AM47">
            <v>101</v>
          </cell>
        </row>
        <row r="48">
          <cell r="AM48">
            <v>3674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BW1 Summary"/>
      <sheetName val="SheetSBW2 SE-BW Uberlingen"/>
      <sheetName val="SheetSBW5 SE BW excl Uberlingen"/>
      <sheetName val="SheetSBW6 SW BW Rottenburg"/>
      <sheetName val="SheetSBW7 SW BWexclRott"/>
      <sheetName val="SheetSBW8 Veringenstadt in SEBW"/>
      <sheetName val="SheetSBW10 Ravensburg-SEBW"/>
      <sheetName val="Sheet1"/>
    </sheetNames>
    <sheetDataSet>
      <sheetData sheetId="0">
        <row r="46">
          <cell r="O46">
            <v>2</v>
          </cell>
          <cell r="Q46">
            <v>29</v>
          </cell>
          <cell r="S46">
            <v>98</v>
          </cell>
          <cell r="U46">
            <v>150</v>
          </cell>
          <cell r="W46">
            <v>169</v>
          </cell>
          <cell r="Y46">
            <v>287</v>
          </cell>
          <cell r="AA46">
            <v>348</v>
          </cell>
          <cell r="AC46">
            <v>431</v>
          </cell>
          <cell r="AE46">
            <v>465</v>
          </cell>
          <cell r="AG46">
            <v>592</v>
          </cell>
          <cell r="AI46">
            <v>510</v>
          </cell>
          <cell r="AK46">
            <v>399</v>
          </cell>
          <cell r="AM46">
            <v>308</v>
          </cell>
          <cell r="AO46">
            <v>180</v>
          </cell>
          <cell r="AQ46">
            <v>156</v>
          </cell>
          <cell r="AS46">
            <v>180</v>
          </cell>
          <cell r="AU46">
            <v>86</v>
          </cell>
          <cell r="AW46">
            <v>0</v>
          </cell>
          <cell r="AX46">
            <v>4390</v>
          </cell>
        </row>
        <row r="47">
          <cell r="O47">
            <v>0</v>
          </cell>
          <cell r="Q47">
            <v>6</v>
          </cell>
          <cell r="S47">
            <v>6</v>
          </cell>
          <cell r="U47">
            <v>15</v>
          </cell>
          <cell r="W47">
            <v>41</v>
          </cell>
          <cell r="Y47">
            <v>39</v>
          </cell>
          <cell r="AA47">
            <v>52</v>
          </cell>
          <cell r="AC47">
            <v>39</v>
          </cell>
          <cell r="AE47">
            <v>55</v>
          </cell>
          <cell r="AG47">
            <v>25</v>
          </cell>
          <cell r="AI47">
            <v>53</v>
          </cell>
          <cell r="AK47">
            <v>67</v>
          </cell>
          <cell r="AM47">
            <v>58</v>
          </cell>
          <cell r="AO47">
            <v>125</v>
          </cell>
          <cell r="AQ47">
            <v>119</v>
          </cell>
          <cell r="AS47">
            <v>76</v>
          </cell>
          <cell r="AU47">
            <v>48</v>
          </cell>
          <cell r="AW47">
            <v>0</v>
          </cell>
          <cell r="AX47">
            <v>824</v>
          </cell>
        </row>
        <row r="48">
          <cell r="AX48">
            <v>5214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NBW1 Summary"/>
      <sheetName val="SheetNBW2 SchwabischGmund-NEBW"/>
      <sheetName val="SheetNBW3 NE Baden-W"/>
      <sheetName val="SheetNBW4 NW Baden-W"/>
      <sheetName val="SheetNBW5-Ellwangen-NEBW"/>
      <sheetName val="SheetNBW6-Gaggenau-Michelbach"/>
      <sheetName val="SheetNBW7-Hochstberg-Heilbronn"/>
      <sheetName val="SheetNBW8-Abtsgmund-Heidenheim"/>
      <sheetName val="Sheet1"/>
    </sheetNames>
    <sheetDataSet>
      <sheetData sheetId="0">
        <row r="39">
          <cell r="K39">
            <v>3</v>
          </cell>
          <cell r="M39">
            <v>20</v>
          </cell>
          <cell r="O39">
            <v>94</v>
          </cell>
          <cell r="Q39">
            <v>164</v>
          </cell>
          <cell r="S39">
            <v>185</v>
          </cell>
          <cell r="U39">
            <v>307</v>
          </cell>
          <cell r="W39">
            <v>406</v>
          </cell>
          <cell r="Y39">
            <v>334</v>
          </cell>
          <cell r="AA39">
            <v>286</v>
          </cell>
          <cell r="AC39">
            <v>382</v>
          </cell>
          <cell r="AE39">
            <v>410</v>
          </cell>
          <cell r="AG39">
            <v>306</v>
          </cell>
          <cell r="AI39">
            <v>302</v>
          </cell>
          <cell r="AK39">
            <v>137</v>
          </cell>
          <cell r="AM39">
            <v>121</v>
          </cell>
          <cell r="AO39">
            <v>136</v>
          </cell>
          <cell r="AQ39">
            <v>50</v>
          </cell>
          <cell r="AS39">
            <v>1</v>
          </cell>
          <cell r="AT39">
            <v>3644</v>
          </cell>
        </row>
        <row r="40">
          <cell r="K40">
            <v>1</v>
          </cell>
          <cell r="M40">
            <v>5</v>
          </cell>
          <cell r="O40">
            <v>14</v>
          </cell>
          <cell r="Q40">
            <v>16</v>
          </cell>
          <cell r="S40">
            <v>42</v>
          </cell>
          <cell r="U40">
            <v>20</v>
          </cell>
          <cell r="W40">
            <v>37</v>
          </cell>
          <cell r="Y40">
            <v>68</v>
          </cell>
          <cell r="AA40">
            <v>114</v>
          </cell>
          <cell r="AC40">
            <v>62</v>
          </cell>
          <cell r="AE40">
            <v>36</v>
          </cell>
          <cell r="AG40">
            <v>94</v>
          </cell>
          <cell r="AI40">
            <v>73</v>
          </cell>
          <cell r="AK40">
            <v>113</v>
          </cell>
          <cell r="AM40">
            <v>91</v>
          </cell>
          <cell r="AO40">
            <v>72</v>
          </cell>
          <cell r="AQ40">
            <v>53</v>
          </cell>
          <cell r="AS40">
            <v>0</v>
          </cell>
          <cell r="AT40">
            <v>911</v>
          </cell>
        </row>
        <row r="41">
          <cell r="AT41">
            <v>4555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B1-B Summary"/>
      <sheetName val="SheetB2 Altusried"/>
      <sheetName val="SheetB3 S-Bavaria exc Altusried"/>
      <sheetName val="SheetB6 Central&amp;N-Bavaria"/>
      <sheetName val="Sheet1"/>
    </sheetNames>
    <sheetDataSet>
      <sheetData sheetId="0">
        <row r="30">
          <cell r="I30">
            <v>2</v>
          </cell>
          <cell r="K30">
            <v>5</v>
          </cell>
          <cell r="M30">
            <v>9</v>
          </cell>
          <cell r="O30">
            <v>27</v>
          </cell>
          <cell r="Q30">
            <v>44</v>
          </cell>
          <cell r="S30">
            <v>71</v>
          </cell>
          <cell r="U30">
            <v>157</v>
          </cell>
          <cell r="W30">
            <v>255</v>
          </cell>
          <cell r="Y30">
            <v>268</v>
          </cell>
          <cell r="AA30">
            <v>295</v>
          </cell>
          <cell r="AC30">
            <v>345</v>
          </cell>
          <cell r="AE30">
            <v>347</v>
          </cell>
          <cell r="AG30">
            <v>300</v>
          </cell>
          <cell r="AI30">
            <v>229</v>
          </cell>
          <cell r="AK30">
            <v>132</v>
          </cell>
          <cell r="AM30">
            <v>105</v>
          </cell>
          <cell r="AO30">
            <v>100</v>
          </cell>
          <cell r="AQ30">
            <v>49</v>
          </cell>
          <cell r="AS30">
            <v>4</v>
          </cell>
          <cell r="AT30">
            <v>2744</v>
          </cell>
        </row>
        <row r="31">
          <cell r="I31">
            <v>0</v>
          </cell>
          <cell r="K31">
            <v>3</v>
          </cell>
          <cell r="M31">
            <v>5</v>
          </cell>
          <cell r="O31">
            <v>5</v>
          </cell>
          <cell r="Q31">
            <v>11</v>
          </cell>
          <cell r="S31">
            <v>23</v>
          </cell>
          <cell r="U31">
            <v>28</v>
          </cell>
          <cell r="W31">
            <v>30</v>
          </cell>
          <cell r="Y31">
            <v>19</v>
          </cell>
          <cell r="AA31">
            <v>35</v>
          </cell>
          <cell r="AC31">
            <v>11</v>
          </cell>
          <cell r="AE31">
            <v>18</v>
          </cell>
          <cell r="AG31">
            <v>15</v>
          </cell>
          <cell r="AI31">
            <v>26</v>
          </cell>
          <cell r="AK31">
            <v>63</v>
          </cell>
          <cell r="AM31">
            <v>56</v>
          </cell>
          <cell r="AO31">
            <v>60</v>
          </cell>
          <cell r="AQ31">
            <v>24</v>
          </cell>
          <cell r="AS31">
            <v>4</v>
          </cell>
          <cell r="AT31">
            <v>436</v>
          </cell>
        </row>
        <row r="32">
          <cell r="I32">
            <v>2</v>
          </cell>
          <cell r="AT32">
            <v>3180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F1 Summary"/>
      <sheetName val="SheetF2 Haut Rhin"/>
      <sheetName val="SheetF3 N Bas Rhin"/>
      <sheetName val="SheetF4A S Bas Rhin"/>
      <sheetName val="SheetF4B DLV-S Bas Rhin"/>
      <sheetName val="SheetF5 Central Bas Rhin"/>
      <sheetName val="SheetF6 Moselle&amp;MetM"/>
      <sheetName val="SheetF7 RestofFrance"/>
      <sheetName val="SheetF8 Place unknown"/>
    </sheetNames>
    <sheetDataSet>
      <sheetData sheetId="0">
        <row r="46">
          <cell r="G46">
            <v>1</v>
          </cell>
          <cell r="I46">
            <v>0</v>
          </cell>
          <cell r="K46">
            <v>0</v>
          </cell>
          <cell r="M46">
            <v>0</v>
          </cell>
          <cell r="O46">
            <v>0</v>
          </cell>
          <cell r="Q46">
            <v>0</v>
          </cell>
          <cell r="S46">
            <v>0</v>
          </cell>
          <cell r="U46">
            <v>1</v>
          </cell>
          <cell r="W46">
            <v>7</v>
          </cell>
          <cell r="Y46">
            <v>31</v>
          </cell>
          <cell r="AA46">
            <v>73</v>
          </cell>
          <cell r="AC46">
            <v>108</v>
          </cell>
          <cell r="AE46">
            <v>216</v>
          </cell>
          <cell r="AG46">
            <v>265</v>
          </cell>
          <cell r="AI46">
            <v>323</v>
          </cell>
          <cell r="AK46">
            <v>303</v>
          </cell>
          <cell r="AM46">
            <v>250</v>
          </cell>
          <cell r="AO46">
            <v>237</v>
          </cell>
          <cell r="AQ46">
            <v>203</v>
          </cell>
          <cell r="AS46">
            <v>190</v>
          </cell>
          <cell r="AU46">
            <v>235</v>
          </cell>
          <cell r="AW46">
            <v>255</v>
          </cell>
          <cell r="AY46">
            <v>122</v>
          </cell>
          <cell r="BA46">
            <v>0</v>
          </cell>
          <cell r="BB46">
            <v>2820</v>
          </cell>
        </row>
        <row r="47">
          <cell r="U47">
            <v>1</v>
          </cell>
          <cell r="W47">
            <v>6</v>
          </cell>
          <cell r="Y47">
            <v>11</v>
          </cell>
          <cell r="AA47">
            <v>11</v>
          </cell>
          <cell r="AC47">
            <v>13</v>
          </cell>
          <cell r="AE47">
            <v>14</v>
          </cell>
          <cell r="AG47">
            <v>18</v>
          </cell>
          <cell r="AI47">
            <v>35</v>
          </cell>
          <cell r="AK47">
            <v>40</v>
          </cell>
          <cell r="AM47">
            <v>42</v>
          </cell>
          <cell r="AO47">
            <v>47</v>
          </cell>
          <cell r="AQ47">
            <v>58</v>
          </cell>
          <cell r="AS47">
            <v>65</v>
          </cell>
          <cell r="AU47">
            <v>38</v>
          </cell>
          <cell r="AW47">
            <v>21</v>
          </cell>
          <cell r="AY47">
            <v>26</v>
          </cell>
          <cell r="BA47">
            <v>0</v>
          </cell>
          <cell r="BB47">
            <v>446</v>
          </cell>
        </row>
        <row r="48">
          <cell r="BB48">
            <v>3265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R1 Summary"/>
      <sheetName val="SheetR6 Austria-Hungary"/>
      <sheetName val="SheetR7 Poland-Czech-Slovakia"/>
      <sheetName val="SheetR8 Roumania"/>
      <sheetName val="SheetR9 Slovenia-Yugoslavia"/>
      <sheetName val="SheetR10 Spain"/>
      <sheetName val="SheetR11 Switz"/>
      <sheetName val="SheetR12Ukraine,Moldavia,USSR"/>
      <sheetName val="SheetR13 Neth-Belg"/>
      <sheetName val="SheetR14 Sweden"/>
      <sheetName val="SheetR15 UK"/>
      <sheetName val="SheetR16 Russia"/>
      <sheetName val="SheetR17 Italy"/>
      <sheetName val="SheetR18 OtherEurope"/>
      <sheetName val="Sheet1"/>
    </sheetNames>
    <sheetDataSet>
      <sheetData sheetId="0">
        <row r="62">
          <cell r="G62">
            <v>1</v>
          </cell>
          <cell r="I62">
            <v>7</v>
          </cell>
          <cell r="J62"/>
          <cell r="K62">
            <v>0</v>
          </cell>
          <cell r="M62">
            <v>1</v>
          </cell>
          <cell r="Q62">
            <v>2</v>
          </cell>
          <cell r="S62">
            <v>4</v>
          </cell>
          <cell r="U62">
            <v>8</v>
          </cell>
          <cell r="W62">
            <v>15</v>
          </cell>
          <cell r="Y62">
            <v>34</v>
          </cell>
          <cell r="AA62">
            <v>26</v>
          </cell>
          <cell r="AC62">
            <v>31</v>
          </cell>
          <cell r="AE62">
            <v>57</v>
          </cell>
          <cell r="AG62">
            <v>117</v>
          </cell>
          <cell r="AI62">
            <v>194</v>
          </cell>
          <cell r="AK62">
            <v>255</v>
          </cell>
          <cell r="AM62">
            <v>247</v>
          </cell>
          <cell r="AO62">
            <v>233</v>
          </cell>
          <cell r="AQ62">
            <v>160</v>
          </cell>
          <cell r="AS62">
            <v>161</v>
          </cell>
          <cell r="AU62">
            <v>75</v>
          </cell>
          <cell r="AW62">
            <v>1</v>
          </cell>
          <cell r="AX62">
            <v>1629</v>
          </cell>
        </row>
        <row r="63">
          <cell r="G63">
            <v>1</v>
          </cell>
          <cell r="I63">
            <v>4</v>
          </cell>
          <cell r="J63"/>
          <cell r="K63">
            <v>2</v>
          </cell>
          <cell r="M63">
            <v>1</v>
          </cell>
          <cell r="Q63">
            <v>2</v>
          </cell>
          <cell r="S63">
            <v>5</v>
          </cell>
          <cell r="U63">
            <v>11</v>
          </cell>
          <cell r="W63">
            <v>10</v>
          </cell>
          <cell r="Y63">
            <v>6</v>
          </cell>
          <cell r="AA63">
            <v>13</v>
          </cell>
          <cell r="AC63">
            <v>20</v>
          </cell>
          <cell r="AE63">
            <v>32</v>
          </cell>
          <cell r="AG63">
            <v>26</v>
          </cell>
          <cell r="AI63">
            <v>38</v>
          </cell>
          <cell r="AK63">
            <v>30</v>
          </cell>
          <cell r="AM63">
            <v>41</v>
          </cell>
          <cell r="AO63">
            <v>40</v>
          </cell>
          <cell r="AQ63">
            <v>60</v>
          </cell>
          <cell r="AS63">
            <v>52</v>
          </cell>
          <cell r="AU63">
            <v>49</v>
          </cell>
          <cell r="AW63">
            <v>0</v>
          </cell>
          <cell r="AX63">
            <v>445</v>
          </cell>
        </row>
        <row r="64">
          <cell r="AX64">
            <v>2074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A1 summary"/>
      <sheetName val="SheetA2 NewZeal"/>
      <sheetName val="SheetA3 Australia"/>
      <sheetName val="SheetA4 Africa"/>
      <sheetName val="SheetA5 Argentina"/>
      <sheetName val="SheetA7 Mexico"/>
      <sheetName val="SheetA8 Canada"/>
      <sheetName val="SheetA15 Asia"/>
      <sheetName val="SheetA16 Other America"/>
      <sheetName val="SheetA17 Other Oceania"/>
    </sheetNames>
    <sheetDataSet>
      <sheetData sheetId="0">
        <row r="50">
          <cell r="H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R50">
            <v>0</v>
          </cell>
          <cell r="T50">
            <v>2</v>
          </cell>
          <cell r="V50">
            <v>9</v>
          </cell>
          <cell r="X50">
            <v>21</v>
          </cell>
          <cell r="Z50">
            <v>47</v>
          </cell>
          <cell r="AB50">
            <v>105</v>
          </cell>
          <cell r="AD50">
            <v>73</v>
          </cell>
          <cell r="AF50">
            <v>88</v>
          </cell>
          <cell r="AH50">
            <v>77</v>
          </cell>
          <cell r="AJ50">
            <v>33</v>
          </cell>
          <cell r="AL50">
            <v>0</v>
          </cell>
          <cell r="AM50">
            <v>460</v>
          </cell>
        </row>
        <row r="51">
          <cell r="H51">
            <v>0</v>
          </cell>
          <cell r="J51">
            <v>0</v>
          </cell>
          <cell r="L51">
            <v>0</v>
          </cell>
          <cell r="N51">
            <v>0</v>
          </cell>
          <cell r="P51">
            <v>0</v>
          </cell>
          <cell r="R51">
            <v>0</v>
          </cell>
          <cell r="T51">
            <v>0</v>
          </cell>
          <cell r="V51">
            <v>1</v>
          </cell>
          <cell r="X51">
            <v>1</v>
          </cell>
          <cell r="Z51">
            <v>3</v>
          </cell>
          <cell r="AB51">
            <v>4</v>
          </cell>
          <cell r="AD51">
            <v>14</v>
          </cell>
          <cell r="AF51">
            <v>12</v>
          </cell>
          <cell r="AH51">
            <v>21</v>
          </cell>
          <cell r="AJ51">
            <v>14</v>
          </cell>
          <cell r="AL51">
            <v>0</v>
          </cell>
          <cell r="AM51">
            <v>71</v>
          </cell>
        </row>
        <row r="52">
          <cell r="AM52">
            <v>531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USA1-WSE summary"/>
      <sheetName val="SheetUSA9 West USA"/>
      <sheetName val="SheetUSA10 N-Central USA"/>
      <sheetName val="SheetUSA13 SC,SE USA"/>
      <sheetName val="SheetUSA15 Place unknown"/>
    </sheetNames>
    <sheetDataSet>
      <sheetData sheetId="0">
        <row r="38">
          <cell r="H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R38">
            <v>0</v>
          </cell>
          <cell r="T38">
            <v>1</v>
          </cell>
          <cell r="V38">
            <v>8</v>
          </cell>
          <cell r="X38">
            <v>73</v>
          </cell>
          <cell r="Z38">
            <v>168</v>
          </cell>
          <cell r="AB38">
            <v>246</v>
          </cell>
          <cell r="AD38">
            <v>166</v>
          </cell>
          <cell r="AF38">
            <v>199</v>
          </cell>
          <cell r="AH38">
            <v>207</v>
          </cell>
          <cell r="AJ38">
            <v>100</v>
          </cell>
          <cell r="AL38">
            <v>5</v>
          </cell>
          <cell r="AN38">
            <v>1171</v>
          </cell>
        </row>
        <row r="39"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  <cell r="V39">
            <v>2</v>
          </cell>
          <cell r="X39">
            <v>4</v>
          </cell>
          <cell r="Z39">
            <v>9</v>
          </cell>
          <cell r="AB39">
            <v>6</v>
          </cell>
          <cell r="AD39">
            <v>22</v>
          </cell>
          <cell r="AF39">
            <v>11</v>
          </cell>
          <cell r="AH39">
            <v>9</v>
          </cell>
          <cell r="AJ39">
            <v>25</v>
          </cell>
          <cell r="AL39">
            <v>0</v>
          </cell>
          <cell r="AN39">
            <v>88</v>
          </cell>
        </row>
        <row r="40">
          <cell r="AN40">
            <v>1259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USA1-NE summary"/>
      <sheetName val="SheetUSA11 Pennsylvania USA"/>
      <sheetName val="SheetUSA12 New York USA"/>
      <sheetName val="SheetUSA14 NE USA excl NY,PA"/>
    </sheetNames>
    <sheetDataSet>
      <sheetData sheetId="0">
        <row r="38">
          <cell r="H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R38">
            <v>2</v>
          </cell>
          <cell r="T38">
            <v>3</v>
          </cell>
          <cell r="V38">
            <v>21</v>
          </cell>
          <cell r="X38">
            <v>129</v>
          </cell>
          <cell r="Z38">
            <v>302</v>
          </cell>
          <cell r="AB38">
            <v>352</v>
          </cell>
          <cell r="AD38">
            <v>260</v>
          </cell>
          <cell r="AF38">
            <v>263</v>
          </cell>
          <cell r="AH38">
            <v>225</v>
          </cell>
          <cell r="AJ38">
            <v>109</v>
          </cell>
          <cell r="AL38">
            <v>16</v>
          </cell>
          <cell r="AN38">
            <v>1685</v>
          </cell>
        </row>
        <row r="39"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1</v>
          </cell>
          <cell r="V39">
            <v>6</v>
          </cell>
          <cell r="X39">
            <v>3</v>
          </cell>
          <cell r="Z39">
            <v>5</v>
          </cell>
          <cell r="AB39">
            <v>8</v>
          </cell>
          <cell r="AD39">
            <v>20</v>
          </cell>
          <cell r="AF39">
            <v>13</v>
          </cell>
          <cell r="AH39">
            <v>15</v>
          </cell>
          <cell r="AJ39">
            <v>25</v>
          </cell>
          <cell r="AL39">
            <v>1</v>
          </cell>
          <cell r="AN39">
            <v>97</v>
          </cell>
        </row>
        <row r="40">
          <cell r="AN40">
            <v>1782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331"/>
  <sheetViews>
    <sheetView showGridLines="0" tabSelected="1" topLeftCell="T34" zoomScale="40" zoomScaleNormal="40" workbookViewId="0">
      <selection activeCell="E44" sqref="E44"/>
    </sheetView>
  </sheetViews>
  <sheetFormatPr defaultRowHeight="12.75" x14ac:dyDescent="0.2"/>
  <cols>
    <col min="1" max="1" width="3.28515625" customWidth="1"/>
    <col min="2" max="2" width="66.7109375" customWidth="1"/>
    <col min="3" max="3" width="13" customWidth="1"/>
    <col min="4" max="4" width="11.85546875" customWidth="1"/>
    <col min="5" max="5" width="17.42578125" customWidth="1"/>
    <col min="6" max="6" width="25.28515625" customWidth="1"/>
    <col min="7" max="7" width="2.140625" customWidth="1"/>
    <col min="8" max="8" width="8.5703125" customWidth="1"/>
    <col min="9" max="9" width="2.140625" customWidth="1"/>
    <col min="10" max="10" width="9.42578125" customWidth="1"/>
    <col min="11" max="11" width="2.85546875" customWidth="1"/>
    <col min="12" max="12" width="11" customWidth="1"/>
    <col min="13" max="13" width="2.85546875" customWidth="1"/>
    <col min="14" max="14" width="10.140625" customWidth="1"/>
    <col min="15" max="15" width="2.28515625" customWidth="1"/>
    <col min="16" max="16" width="10.140625" customWidth="1"/>
    <col min="17" max="17" width="3.140625" customWidth="1"/>
    <col min="18" max="18" width="8.5703125" customWidth="1"/>
    <col min="19" max="19" width="2.140625" customWidth="1"/>
    <col min="20" max="20" width="11.85546875" customWidth="1"/>
    <col min="21" max="21" width="3" customWidth="1"/>
    <col min="22" max="22" width="9.85546875" customWidth="1"/>
    <col min="23" max="23" width="10.140625" customWidth="1"/>
    <col min="24" max="24" width="2.7109375" customWidth="1"/>
    <col min="25" max="25" width="10.5703125" customWidth="1"/>
    <col min="26" max="26" width="2.7109375" customWidth="1"/>
    <col min="27" max="27" width="11.42578125" customWidth="1"/>
    <col min="28" max="28" width="2.7109375" customWidth="1"/>
    <col min="29" max="29" width="11.140625" customWidth="1"/>
    <col min="30" max="30" width="2.7109375" customWidth="1"/>
    <col min="31" max="31" width="11.140625" customWidth="1"/>
    <col min="32" max="32" width="2.7109375" customWidth="1"/>
    <col min="33" max="33" width="11.140625" customWidth="1"/>
    <col min="34" max="34" width="2.7109375" customWidth="1"/>
    <col min="35" max="35" width="10.7109375" customWidth="1"/>
    <col min="36" max="36" width="2.7109375" customWidth="1"/>
    <col min="37" max="37" width="10.140625" customWidth="1"/>
    <col min="38" max="38" width="2.7109375" customWidth="1"/>
    <col min="39" max="39" width="10.5703125" customWidth="1"/>
    <col min="40" max="40" width="2.7109375" customWidth="1"/>
    <col min="41" max="41" width="11" customWidth="1"/>
    <col min="42" max="42" width="2.7109375" customWidth="1"/>
    <col min="43" max="43" width="10.5703125" customWidth="1"/>
    <col min="44" max="44" width="2.7109375" customWidth="1"/>
    <col min="45" max="45" width="11.28515625" customWidth="1"/>
    <col min="46" max="46" width="2.7109375" customWidth="1"/>
    <col min="47" max="47" width="11" customWidth="1"/>
    <col min="48" max="48" width="2.7109375" customWidth="1"/>
    <col min="49" max="49" width="10.5703125" customWidth="1"/>
    <col min="50" max="50" width="2.7109375" customWidth="1"/>
    <col min="51" max="51" width="10.5703125" customWidth="1"/>
    <col min="52" max="52" width="2.7109375" customWidth="1"/>
    <col min="53" max="53" width="11.140625" customWidth="1"/>
    <col min="54" max="54" width="11.28515625" customWidth="1"/>
    <col min="55" max="55" width="15.28515625" customWidth="1"/>
    <col min="56" max="56" width="13" customWidth="1"/>
    <col min="57" max="57" width="19.85546875" customWidth="1"/>
    <col min="58" max="58" width="19.7109375" customWidth="1"/>
    <col min="59" max="59" width="11.140625" customWidth="1"/>
    <col min="60" max="60" width="10.42578125" customWidth="1"/>
    <col min="61" max="61" width="11" customWidth="1"/>
    <col min="62" max="62" width="13.85546875" customWidth="1"/>
    <col min="63" max="69" width="11" customWidth="1"/>
    <col min="70" max="71" width="10.7109375" customWidth="1"/>
    <col min="72" max="72" width="10" customWidth="1"/>
    <col min="73" max="73" width="10.85546875" customWidth="1"/>
    <col min="74" max="74" width="10.42578125" customWidth="1"/>
    <col min="75" max="75" width="11.5703125" customWidth="1"/>
    <col min="76" max="76" width="10" customWidth="1"/>
    <col min="77" max="77" width="10.7109375" customWidth="1"/>
    <col min="78" max="78" width="10.42578125" customWidth="1"/>
    <col min="79" max="79" width="10.7109375" customWidth="1"/>
    <col min="80" max="82" width="10.42578125" customWidth="1"/>
    <col min="83" max="83" width="10" customWidth="1"/>
    <col min="84" max="84" width="11.42578125" customWidth="1"/>
    <col min="85" max="85" width="13.140625" customWidth="1"/>
    <col min="86" max="86" width="3.140625" customWidth="1"/>
  </cols>
  <sheetData>
    <row r="1" spans="1:91" ht="18" x14ac:dyDescent="0.25">
      <c r="B1" s="40" t="s">
        <v>261</v>
      </c>
      <c r="CH1" t="s">
        <v>76</v>
      </c>
    </row>
    <row r="2" spans="1:91" ht="18" x14ac:dyDescent="0.25">
      <c r="B2" s="136" t="s">
        <v>242</v>
      </c>
      <c r="CH2" t="s">
        <v>76</v>
      </c>
    </row>
    <row r="3" spans="1:91" ht="18" x14ac:dyDescent="0.25">
      <c r="B3" s="135" t="s">
        <v>243</v>
      </c>
      <c r="CH3" t="s">
        <v>76</v>
      </c>
    </row>
    <row r="4" spans="1:91" ht="18" x14ac:dyDescent="0.25">
      <c r="B4" s="8" t="s">
        <v>211</v>
      </c>
      <c r="CH4" t="s">
        <v>76</v>
      </c>
    </row>
    <row r="5" spans="1:91" ht="18" x14ac:dyDescent="0.25">
      <c r="A5" s="77"/>
      <c r="C5" s="76"/>
      <c r="D5" s="40"/>
      <c r="E5" s="4"/>
      <c r="F5" s="121" t="s">
        <v>169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 t="s">
        <v>210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 t="s">
        <v>2</v>
      </c>
      <c r="BE5" s="6" t="s">
        <v>0</v>
      </c>
      <c r="BF5" s="4" t="s">
        <v>1</v>
      </c>
      <c r="BG5" s="4" t="s">
        <v>2</v>
      </c>
      <c r="CH5" t="s">
        <v>76</v>
      </c>
      <c r="CI5" s="2"/>
      <c r="CK5" s="2"/>
      <c r="CM5" s="2"/>
    </row>
    <row r="6" spans="1:91" ht="18" x14ac:dyDescent="0.25">
      <c r="A6" s="77"/>
      <c r="C6" s="82"/>
      <c r="D6" s="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 t="s">
        <v>176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 t="s">
        <v>4</v>
      </c>
      <c r="BE6" s="6" t="s">
        <v>3</v>
      </c>
      <c r="BF6" s="4" t="s">
        <v>3</v>
      </c>
      <c r="BG6" s="4" t="s">
        <v>4</v>
      </c>
      <c r="CH6" t="s">
        <v>76</v>
      </c>
    </row>
    <row r="7" spans="1:91" ht="18" x14ac:dyDescent="0.25">
      <c r="A7" s="77"/>
      <c r="B7" s="38" t="s">
        <v>73</v>
      </c>
      <c r="C7" s="38"/>
      <c r="D7" s="38"/>
      <c r="E7" s="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7" t="s">
        <v>7</v>
      </c>
      <c r="BE7" s="6" t="s">
        <v>6</v>
      </c>
      <c r="BF7" s="4" t="s">
        <v>6</v>
      </c>
      <c r="BG7" s="7" t="s">
        <v>7</v>
      </c>
      <c r="CH7" t="s">
        <v>76</v>
      </c>
    </row>
    <row r="8" spans="1:91" ht="18" x14ac:dyDescent="0.25">
      <c r="A8" s="77"/>
      <c r="B8" s="16"/>
      <c r="C8" s="77"/>
      <c r="D8" s="4"/>
      <c r="E8" s="113" t="s">
        <v>262</v>
      </c>
      <c r="F8" s="8" t="s">
        <v>8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>
        <v>1</v>
      </c>
      <c r="V8" s="8">
        <v>2</v>
      </c>
      <c r="W8" s="8">
        <v>3</v>
      </c>
      <c r="X8" s="8"/>
      <c r="Y8" s="8">
        <v>4</v>
      </c>
      <c r="Z8" s="8"/>
      <c r="AA8" s="8">
        <v>5</v>
      </c>
      <c r="AB8" s="8"/>
      <c r="AC8" s="8">
        <v>6</v>
      </c>
      <c r="AD8" s="8"/>
      <c r="AE8" s="8">
        <v>7</v>
      </c>
      <c r="AF8" s="8"/>
      <c r="AG8" s="8">
        <v>8</v>
      </c>
      <c r="AH8" s="8"/>
      <c r="AI8" s="8">
        <v>9</v>
      </c>
      <c r="AJ8" s="8"/>
      <c r="AK8" s="8">
        <v>10</v>
      </c>
      <c r="AL8" s="8"/>
      <c r="AM8" s="8">
        <v>11</v>
      </c>
      <c r="AN8" s="8"/>
      <c r="AO8" s="8">
        <v>12</v>
      </c>
      <c r="AP8" s="8"/>
      <c r="AQ8" s="8">
        <v>13</v>
      </c>
      <c r="AR8" s="8"/>
      <c r="AS8" s="8">
        <v>14</v>
      </c>
      <c r="AT8" s="8"/>
      <c r="AU8" s="8">
        <v>15</v>
      </c>
      <c r="AV8" s="8"/>
      <c r="AW8" s="8">
        <v>16</v>
      </c>
      <c r="AX8" s="8"/>
      <c r="AY8" s="8">
        <v>17</v>
      </c>
      <c r="AZ8" s="8"/>
      <c r="BA8" s="8">
        <v>18</v>
      </c>
      <c r="BB8" s="8"/>
      <c r="BC8" s="8"/>
      <c r="BD8" s="4" t="s">
        <v>11</v>
      </c>
      <c r="BE8" s="6" t="s">
        <v>9</v>
      </c>
      <c r="BF8" s="4" t="s">
        <v>10</v>
      </c>
      <c r="BG8" s="4" t="s">
        <v>11</v>
      </c>
      <c r="CH8" t="s">
        <v>76</v>
      </c>
    </row>
    <row r="9" spans="1:91" ht="18" x14ac:dyDescent="0.25">
      <c r="A9" s="77"/>
      <c r="B9" s="16"/>
      <c r="C9" s="77"/>
      <c r="D9" s="4"/>
      <c r="E9" s="137" t="s">
        <v>253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4"/>
      <c r="BE9" s="6"/>
      <c r="BF9" s="4"/>
      <c r="BG9" s="4"/>
      <c r="CH9" t="s">
        <v>76</v>
      </c>
    </row>
    <row r="10" spans="1:91" ht="18" x14ac:dyDescent="0.25">
      <c r="A10" s="77"/>
      <c r="B10" s="77"/>
      <c r="C10" s="77"/>
      <c r="D10" s="4"/>
      <c r="E10" s="79" t="s">
        <v>12</v>
      </c>
      <c r="F10" s="4"/>
      <c r="G10" s="4"/>
      <c r="H10" s="86" t="s">
        <v>245</v>
      </c>
      <c r="I10" s="4"/>
      <c r="J10" s="86" t="s">
        <v>244</v>
      </c>
      <c r="K10" s="4"/>
      <c r="L10" s="86" t="s">
        <v>189</v>
      </c>
      <c r="M10" s="94"/>
      <c r="N10" s="86" t="s">
        <v>188</v>
      </c>
      <c r="O10" s="86"/>
      <c r="P10" s="86" t="s">
        <v>193</v>
      </c>
      <c r="Q10" s="86"/>
      <c r="R10" s="86" t="s">
        <v>194</v>
      </c>
      <c r="S10" s="86"/>
      <c r="T10" s="45" t="s">
        <v>157</v>
      </c>
      <c r="V10" s="45" t="s">
        <v>13</v>
      </c>
      <c r="W10" s="45" t="s">
        <v>14</v>
      </c>
      <c r="X10" s="45"/>
      <c r="Y10" s="45" t="s">
        <v>15</v>
      </c>
      <c r="Z10" s="45"/>
      <c r="AA10" s="45" t="s">
        <v>16</v>
      </c>
      <c r="AB10" s="45"/>
      <c r="AC10" s="45" t="s">
        <v>17</v>
      </c>
      <c r="AD10" s="45"/>
      <c r="AE10" s="45" t="s">
        <v>18</v>
      </c>
      <c r="AF10" s="45"/>
      <c r="AG10" s="45" t="s">
        <v>19</v>
      </c>
      <c r="AH10" s="45"/>
      <c r="AI10" s="45" t="s">
        <v>20</v>
      </c>
      <c r="AJ10" s="45"/>
      <c r="AK10" s="45" t="s">
        <v>21</v>
      </c>
      <c r="AL10" s="45"/>
      <c r="AM10" s="45" t="s">
        <v>22</v>
      </c>
      <c r="AN10" s="45"/>
      <c r="AO10" s="45" t="s">
        <v>23</v>
      </c>
      <c r="AP10" s="45"/>
      <c r="AQ10" s="45" t="s">
        <v>24</v>
      </c>
      <c r="AR10" s="45"/>
      <c r="AS10" s="45" t="s">
        <v>25</v>
      </c>
      <c r="AT10" s="45"/>
      <c r="AU10" s="45" t="s">
        <v>26</v>
      </c>
      <c r="AV10" s="45"/>
      <c r="AW10" s="45" t="s">
        <v>27</v>
      </c>
      <c r="AX10" s="45"/>
      <c r="AY10" s="45" t="s">
        <v>28</v>
      </c>
      <c r="AZ10" s="45"/>
      <c r="BA10" s="45" t="s">
        <v>182</v>
      </c>
      <c r="BB10" s="45"/>
      <c r="BC10" s="45" t="s">
        <v>29</v>
      </c>
      <c r="BD10" s="45"/>
      <c r="BE10" s="6" t="s">
        <v>11</v>
      </c>
      <c r="BF10" s="4"/>
      <c r="BG10" s="4" t="s">
        <v>6</v>
      </c>
      <c r="CH10" t="s">
        <v>76</v>
      </c>
    </row>
    <row r="11" spans="1:91" ht="18" x14ac:dyDescent="0.25">
      <c r="A11" s="77"/>
      <c r="B11" s="101" t="s">
        <v>30</v>
      </c>
      <c r="C11" s="38"/>
      <c r="D11" s="8"/>
      <c r="F11" s="116" t="s">
        <v>31</v>
      </c>
      <c r="G11" s="116"/>
      <c r="H11" s="116"/>
      <c r="I11" s="116"/>
      <c r="J11" s="116">
        <v>0</v>
      </c>
      <c r="K11" s="116"/>
      <c r="L11" s="116">
        <f>'[1]SheetNG1 Summary'!I33</f>
        <v>0</v>
      </c>
      <c r="M11" s="116"/>
      <c r="N11" s="116">
        <f>'[1]SheetNG1 Summary'!K33</f>
        <v>1</v>
      </c>
      <c r="O11" s="116"/>
      <c r="P11" s="116">
        <f>'[1]SheetNG1 Summary'!M33</f>
        <v>0</v>
      </c>
      <c r="Q11" s="116"/>
      <c r="R11" s="116">
        <f>'[1]SheetNG1 Summary'!O33</f>
        <v>0</v>
      </c>
      <c r="S11" s="116"/>
      <c r="T11" s="116">
        <f>'[1]SheetNG1 Summary'!Q33</f>
        <v>0</v>
      </c>
      <c r="U11" s="117"/>
      <c r="V11" s="116">
        <f>'[1]SheetNG1 Summary'!S33</f>
        <v>2</v>
      </c>
      <c r="W11" s="116">
        <f>'[1]SheetNG1 Summary'!U33</f>
        <v>5</v>
      </c>
      <c r="X11" s="116"/>
      <c r="Y11" s="116">
        <f>'[1]SheetNG1 Summary'!W33</f>
        <v>8</v>
      </c>
      <c r="Z11" s="116"/>
      <c r="AA11" s="116">
        <f>'[1]SheetNG1 Summary'!Y33</f>
        <v>37</v>
      </c>
      <c r="AB11" s="116"/>
      <c r="AC11" s="116">
        <f>'[1]SheetNG1 Summary'!AA33</f>
        <v>83</v>
      </c>
      <c r="AD11" s="116"/>
      <c r="AE11" s="116">
        <f>'[1]SheetNG1 Summary'!AC33</f>
        <v>105</v>
      </c>
      <c r="AF11" s="116"/>
      <c r="AG11" s="116">
        <f>'[1]SheetNG1 Summary'!AE33</f>
        <v>118</v>
      </c>
      <c r="AH11" s="116"/>
      <c r="AI11" s="116">
        <f>'[1]SheetNG1 Summary'!AG33</f>
        <v>158</v>
      </c>
      <c r="AJ11" s="116"/>
      <c r="AK11" s="116">
        <f>'[1]SheetNG1 Summary'!AI33</f>
        <v>196</v>
      </c>
      <c r="AL11" s="116"/>
      <c r="AM11" s="116">
        <f>'[1]SheetNG1 Summary'!AK33</f>
        <v>233</v>
      </c>
      <c r="AN11" s="116"/>
      <c r="AO11" s="116">
        <f>'[1]SheetNG1 Summary'!AM33</f>
        <v>258</v>
      </c>
      <c r="AP11" s="116"/>
      <c r="AQ11" s="116">
        <f>'[1]SheetNG1 Summary'!AO33</f>
        <v>216</v>
      </c>
      <c r="AR11" s="116"/>
      <c r="AS11" s="116">
        <f>'[1]SheetNG1 Summary'!AQ33</f>
        <v>166</v>
      </c>
      <c r="AT11" s="116"/>
      <c r="AU11" s="116">
        <f>'[1]SheetNG1 Summary'!AS33</f>
        <v>139</v>
      </c>
      <c r="AV11" s="116"/>
      <c r="AW11" s="116">
        <f>'[1]SheetNG1 Summary'!AU33</f>
        <v>194</v>
      </c>
      <c r="AX11" s="116"/>
      <c r="AY11" s="116">
        <f>'[1]SheetNG1 Summary'!AW33</f>
        <v>84</v>
      </c>
      <c r="AZ11" s="116"/>
      <c r="BA11" s="116">
        <f>'[1]SheetNG1 Summary'!AY33</f>
        <v>2</v>
      </c>
      <c r="BB11" s="116"/>
      <c r="BC11" s="116">
        <f>'[1]SheetNG1 Summary'!AZ33</f>
        <v>2005</v>
      </c>
      <c r="BD11" s="4"/>
      <c r="BE11" s="4"/>
      <c r="BF11" s="4"/>
      <c r="BG11" s="4"/>
      <c r="BH11" s="141" t="s">
        <v>249</v>
      </c>
      <c r="CH11" t="s">
        <v>76</v>
      </c>
    </row>
    <row r="12" spans="1:91" ht="18" x14ac:dyDescent="0.25">
      <c r="A12" s="77"/>
      <c r="B12" s="132" t="s">
        <v>218</v>
      </c>
      <c r="C12" s="7"/>
      <c r="D12" s="7"/>
      <c r="E12" s="113" t="s">
        <v>263</v>
      </c>
      <c r="F12" s="4" t="s">
        <v>32</v>
      </c>
      <c r="G12" s="4"/>
      <c r="H12" s="4"/>
      <c r="I12" s="4"/>
      <c r="J12" s="4">
        <v>0</v>
      </c>
      <c r="K12" s="4"/>
      <c r="L12" s="4">
        <v>0</v>
      </c>
      <c r="M12" s="4"/>
      <c r="N12" s="4">
        <v>0</v>
      </c>
      <c r="O12" s="4"/>
      <c r="P12" s="4">
        <v>0</v>
      </c>
      <c r="Q12" s="4"/>
      <c r="R12" s="4">
        <v>0</v>
      </c>
      <c r="S12" s="4"/>
      <c r="T12" s="4">
        <v>0</v>
      </c>
      <c r="V12" s="4">
        <f>'[1]SheetNG1 Summary'!S34</f>
        <v>0</v>
      </c>
      <c r="W12" s="4">
        <f>'[1]SheetNG1 Summary'!U34</f>
        <v>4</v>
      </c>
      <c r="X12" s="4"/>
      <c r="Y12" s="4">
        <f>'[1]SheetNG1 Summary'!W34</f>
        <v>8</v>
      </c>
      <c r="Z12" s="4"/>
      <c r="AA12" s="4">
        <f>'[1]SheetNG1 Summary'!Y34</f>
        <v>8</v>
      </c>
      <c r="AB12" s="4"/>
      <c r="AC12" s="4">
        <f>'[1]SheetNG1 Summary'!AA34</f>
        <v>9</v>
      </c>
      <c r="AD12" s="4"/>
      <c r="AE12" s="4">
        <f>'[1]SheetNG1 Summary'!AC34</f>
        <v>19</v>
      </c>
      <c r="AF12" s="4"/>
      <c r="AG12" s="4">
        <f>'[1]SheetNG1 Summary'!AE34</f>
        <v>27</v>
      </c>
      <c r="AH12" s="4"/>
      <c r="AI12" s="4">
        <f>'[1]SheetNG1 Summary'!AG34</f>
        <v>26</v>
      </c>
      <c r="AJ12" s="4"/>
      <c r="AK12" s="4">
        <f>'[1]SheetNG1 Summary'!AI34</f>
        <v>38</v>
      </c>
      <c r="AL12" s="4"/>
      <c r="AM12" s="4">
        <f>'[1]SheetNG1 Summary'!AK34</f>
        <v>42</v>
      </c>
      <c r="AN12" s="4"/>
      <c r="AO12" s="4">
        <f>'[1]SheetNG1 Summary'!AM34</f>
        <v>42</v>
      </c>
      <c r="AP12" s="4"/>
      <c r="AQ12" s="4">
        <f>'[1]SheetNG1 Summary'!AO34</f>
        <v>72</v>
      </c>
      <c r="AR12" s="4"/>
      <c r="AS12" s="4">
        <f>'[1]SheetNG1 Summary'!AQ34</f>
        <v>134</v>
      </c>
      <c r="AT12" s="4"/>
      <c r="AU12" s="4">
        <f>'[1]SheetNG1 Summary'!AS34</f>
        <v>141</v>
      </c>
      <c r="AV12" s="4"/>
      <c r="AW12" s="4">
        <f>'[1]SheetNG1 Summary'!AU34</f>
        <v>76</v>
      </c>
      <c r="AX12" s="4"/>
      <c r="AY12" s="4">
        <f>'[1]SheetNG1 Summary'!AW34</f>
        <v>75</v>
      </c>
      <c r="AZ12" s="4"/>
      <c r="BA12" s="4">
        <f>'[1]SheetNG1 Summary'!AY34</f>
        <v>0</v>
      </c>
      <c r="BB12" s="4"/>
      <c r="BC12" s="4">
        <f>'[1]SheetNG1 Summary'!AZ34</f>
        <v>721</v>
      </c>
      <c r="BD12" s="4"/>
      <c r="BE12" s="4"/>
      <c r="BF12" s="4"/>
      <c r="BG12" s="4"/>
      <c r="BH12" s="21" t="s">
        <v>248</v>
      </c>
      <c r="BI12" s="8"/>
      <c r="BJ12" s="8">
        <v>1320</v>
      </c>
      <c r="BK12" s="9">
        <v>1350</v>
      </c>
      <c r="BL12" s="9">
        <v>1380</v>
      </c>
      <c r="BM12" s="9">
        <v>1410</v>
      </c>
      <c r="BN12" s="9">
        <v>1450</v>
      </c>
      <c r="BO12" s="9">
        <v>1490</v>
      </c>
      <c r="BP12" s="9">
        <v>1520</v>
      </c>
      <c r="BQ12" s="9">
        <v>1550</v>
      </c>
      <c r="BR12" s="9">
        <v>1580</v>
      </c>
      <c r="BS12" s="9">
        <v>1610</v>
      </c>
      <c r="BT12" s="9">
        <v>1650</v>
      </c>
      <c r="BU12" s="9">
        <v>1680</v>
      </c>
      <c r="BV12" s="9">
        <v>1720</v>
      </c>
      <c r="BW12" s="9">
        <v>1750</v>
      </c>
      <c r="BX12" s="9">
        <v>1780</v>
      </c>
      <c r="BY12" s="9">
        <v>1810</v>
      </c>
      <c r="BZ12" s="9">
        <v>1840</v>
      </c>
      <c r="CA12" s="9">
        <v>1870</v>
      </c>
      <c r="CB12" s="9">
        <v>1900</v>
      </c>
      <c r="CC12" s="9">
        <v>1930</v>
      </c>
      <c r="CD12" s="9">
        <v>1960</v>
      </c>
      <c r="CE12" s="9">
        <v>1990</v>
      </c>
      <c r="CF12" s="89">
        <v>2015</v>
      </c>
      <c r="CG12" s="9"/>
      <c r="CH12" t="s">
        <v>76</v>
      </c>
    </row>
    <row r="13" spans="1:91" ht="18" x14ac:dyDescent="0.25">
      <c r="A13" s="77"/>
      <c r="B13" s="134" t="s">
        <v>230</v>
      </c>
      <c r="C13" s="77"/>
      <c r="D13" s="4"/>
      <c r="E13" s="137" t="s">
        <v>254</v>
      </c>
      <c r="F13" s="4" t="s">
        <v>33</v>
      </c>
      <c r="G13" s="4"/>
      <c r="H13" s="4"/>
      <c r="I13" s="4"/>
      <c r="J13" s="4">
        <f>J11+J12</f>
        <v>0</v>
      </c>
      <c r="K13" s="4"/>
      <c r="L13" s="4">
        <f>L11+L12</f>
        <v>0</v>
      </c>
      <c r="M13" s="4"/>
      <c r="N13" s="4">
        <f>N11+N12</f>
        <v>1</v>
      </c>
      <c r="O13" s="4"/>
      <c r="P13" s="4">
        <f>P11+P12</f>
        <v>0</v>
      </c>
      <c r="Q13" s="4"/>
      <c r="R13" s="4">
        <f>R11+R12</f>
        <v>0</v>
      </c>
      <c r="S13" s="4"/>
      <c r="T13" s="4">
        <f>T11+T12</f>
        <v>0</v>
      </c>
      <c r="V13" s="4">
        <f>V11+V12</f>
        <v>2</v>
      </c>
      <c r="W13" s="4">
        <f>W11+W12</f>
        <v>9</v>
      </c>
      <c r="X13" s="4"/>
      <c r="Y13" s="4">
        <f>Y11+Y12</f>
        <v>16</v>
      </c>
      <c r="Z13" s="4"/>
      <c r="AA13" s="4">
        <f>AA11+AA12</f>
        <v>45</v>
      </c>
      <c r="AB13" s="4"/>
      <c r="AC13" s="4">
        <f>AC11+AC12</f>
        <v>92</v>
      </c>
      <c r="AD13" s="4"/>
      <c r="AE13" s="4">
        <f>AE11+AE12</f>
        <v>124</v>
      </c>
      <c r="AF13" s="4"/>
      <c r="AG13" s="4">
        <f>AG11+AG12</f>
        <v>145</v>
      </c>
      <c r="AH13" s="4"/>
      <c r="AI13" s="4">
        <f>AI11+AI12</f>
        <v>184</v>
      </c>
      <c r="AJ13" s="4"/>
      <c r="AK13" s="4">
        <f>AK11+AK12</f>
        <v>234</v>
      </c>
      <c r="AL13" s="4"/>
      <c r="AM13" s="4">
        <f>AM11+AM12</f>
        <v>275</v>
      </c>
      <c r="AN13" s="4"/>
      <c r="AO13" s="4">
        <f>AO11+AO12</f>
        <v>300</v>
      </c>
      <c r="AP13" s="4"/>
      <c r="AQ13" s="4">
        <f>AQ11+AQ12</f>
        <v>288</v>
      </c>
      <c r="AR13" s="4"/>
      <c r="AS13" s="4">
        <f>AS11+AS12</f>
        <v>300</v>
      </c>
      <c r="AT13" s="4"/>
      <c r="AU13" s="4">
        <f>AU11+AU12</f>
        <v>280</v>
      </c>
      <c r="AV13" s="4"/>
      <c r="AW13" s="4">
        <f>AW11+AW12</f>
        <v>270</v>
      </c>
      <c r="AX13" s="4"/>
      <c r="AY13" s="4">
        <f>AY11+AY12</f>
        <v>159</v>
      </c>
      <c r="AZ13" s="4"/>
      <c r="BA13" s="4">
        <f>BA11+BA12</f>
        <v>2</v>
      </c>
      <c r="BB13" s="4"/>
      <c r="BC13" s="4">
        <f>'[1]SheetNG1 Summary'!AZ35</f>
        <v>2726</v>
      </c>
      <c r="BD13" s="84">
        <f>(BC11/BC13)</f>
        <v>0.73550990462215704</v>
      </c>
      <c r="BE13" s="10">
        <f>((0.3*AS11)+(0.85*AU11)+(0.9*AW11)+(0.97*AY11))</f>
        <v>424.03</v>
      </c>
      <c r="BF13" s="10">
        <f>((0.3*AS13)+(0.85*AU13)+(0.9*AW13)+(0.97*AY13))</f>
        <v>725.23</v>
      </c>
      <c r="BG13" s="11">
        <f>BE13/BF13</f>
        <v>0.58468347972367385</v>
      </c>
      <c r="BH13" s="21" t="s">
        <v>248</v>
      </c>
      <c r="BI13" t="s">
        <v>5</v>
      </c>
      <c r="BJ13" s="14">
        <f>F172</f>
        <v>25</v>
      </c>
      <c r="BK13" s="14">
        <f>J172</f>
        <v>40</v>
      </c>
      <c r="BL13" s="14">
        <f>L172</f>
        <v>45</v>
      </c>
      <c r="BM13" s="14">
        <f>N172</f>
        <v>49</v>
      </c>
      <c r="BN13" s="14">
        <f>P172</f>
        <v>57</v>
      </c>
      <c r="BO13" s="14">
        <f>R172</f>
        <v>67</v>
      </c>
      <c r="BP13" s="4">
        <f>T85</f>
        <v>79</v>
      </c>
      <c r="BQ13" s="4">
        <f>U85</f>
        <v>96</v>
      </c>
      <c r="BR13" s="14">
        <f>W85</f>
        <v>115</v>
      </c>
      <c r="BS13" s="14">
        <f>Y85</f>
        <v>134</v>
      </c>
      <c r="BT13" s="14">
        <f>AA85</f>
        <v>220</v>
      </c>
      <c r="BU13" s="14">
        <f>AC85</f>
        <v>380</v>
      </c>
      <c r="BV13" s="14">
        <f>AE85</f>
        <v>621</v>
      </c>
      <c r="BW13" s="14">
        <f>AG85</f>
        <v>847</v>
      </c>
      <c r="BX13" s="14">
        <f>AI85</f>
        <v>1108</v>
      </c>
      <c r="BY13" s="14">
        <f>AK85</f>
        <v>1396</v>
      </c>
      <c r="BZ13" s="14">
        <f>AM85</f>
        <v>1758</v>
      </c>
      <c r="CA13" s="14">
        <f>AO85</f>
        <v>2162</v>
      </c>
      <c r="CB13" s="14">
        <f>AQ85</f>
        <v>2791</v>
      </c>
      <c r="CC13" s="14">
        <f>AS85</f>
        <v>3179</v>
      </c>
      <c r="CD13" s="14">
        <f>AU85</f>
        <v>3602</v>
      </c>
      <c r="CE13" s="14">
        <f>AW85</f>
        <v>3956</v>
      </c>
      <c r="CF13" s="14">
        <f>AY85</f>
        <v>4281</v>
      </c>
      <c r="CG13" s="14"/>
      <c r="CH13" t="s">
        <v>76</v>
      </c>
    </row>
    <row r="14" spans="1:91" ht="18" x14ac:dyDescent="0.25">
      <c r="A14" s="77"/>
      <c r="B14" s="6"/>
      <c r="C14" s="77"/>
      <c r="D14" s="4"/>
      <c r="E14" s="7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21" t="s">
        <v>248</v>
      </c>
      <c r="BI14" t="s">
        <v>186</v>
      </c>
      <c r="CH14" t="s">
        <v>76</v>
      </c>
    </row>
    <row r="15" spans="1:91" ht="18" x14ac:dyDescent="0.25">
      <c r="A15" s="77"/>
      <c r="B15" s="101" t="s">
        <v>74</v>
      </c>
      <c r="C15" s="38"/>
      <c r="D15" s="8"/>
      <c r="F15" s="116" t="s">
        <v>31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>
        <f>'[2]SheetSBW1 Summary'!O46</f>
        <v>2</v>
      </c>
      <c r="U15" s="117"/>
      <c r="V15" s="116">
        <f>'[2]SheetSBW1 Summary'!Q46</f>
        <v>29</v>
      </c>
      <c r="W15" s="116">
        <f>'[2]SheetSBW1 Summary'!S46</f>
        <v>98</v>
      </c>
      <c r="X15" s="116"/>
      <c r="Y15" s="116">
        <f>'[2]SheetSBW1 Summary'!U46</f>
        <v>150</v>
      </c>
      <c r="Z15" s="116"/>
      <c r="AA15" s="116">
        <f>'[2]SheetSBW1 Summary'!W46</f>
        <v>169</v>
      </c>
      <c r="AB15" s="116"/>
      <c r="AC15" s="116">
        <f>'[2]SheetSBW1 Summary'!Y46</f>
        <v>287</v>
      </c>
      <c r="AD15" s="116"/>
      <c r="AE15" s="116">
        <f>'[2]SheetSBW1 Summary'!AA46</f>
        <v>348</v>
      </c>
      <c r="AF15" s="116"/>
      <c r="AG15" s="116">
        <f>'[2]SheetSBW1 Summary'!AC46</f>
        <v>431</v>
      </c>
      <c r="AH15" s="116"/>
      <c r="AI15" s="116">
        <f>'[2]SheetSBW1 Summary'!AE46</f>
        <v>465</v>
      </c>
      <c r="AJ15" s="116"/>
      <c r="AK15" s="116">
        <f>'[2]SheetSBW1 Summary'!AG46</f>
        <v>592</v>
      </c>
      <c r="AL15" s="116"/>
      <c r="AM15" s="116">
        <f>'[2]SheetSBW1 Summary'!AI46</f>
        <v>510</v>
      </c>
      <c r="AN15" s="116"/>
      <c r="AO15" s="116">
        <f>'[2]SheetSBW1 Summary'!AK46</f>
        <v>399</v>
      </c>
      <c r="AP15" s="116"/>
      <c r="AQ15" s="116">
        <f>'[2]SheetSBW1 Summary'!AM46</f>
        <v>308</v>
      </c>
      <c r="AR15" s="116"/>
      <c r="AS15" s="116">
        <f>'[2]SheetSBW1 Summary'!AO46</f>
        <v>180</v>
      </c>
      <c r="AT15" s="116"/>
      <c r="AU15" s="116">
        <f>'[2]SheetSBW1 Summary'!AQ46</f>
        <v>156</v>
      </c>
      <c r="AV15" s="116"/>
      <c r="AW15" s="116">
        <f>'[2]SheetSBW1 Summary'!AS46</f>
        <v>180</v>
      </c>
      <c r="AX15" s="116"/>
      <c r="AY15" s="116">
        <f>'[2]SheetSBW1 Summary'!AU46</f>
        <v>86</v>
      </c>
      <c r="AZ15" s="116"/>
      <c r="BA15" s="116">
        <f>'[2]SheetSBW1 Summary'!AW46</f>
        <v>0</v>
      </c>
      <c r="BB15" s="116"/>
      <c r="BC15" s="116">
        <f>'[2]SheetSBW1 Summary'!AX46</f>
        <v>4390</v>
      </c>
      <c r="BD15" s="4"/>
      <c r="BE15" s="4"/>
      <c r="BF15" s="4"/>
      <c r="BG15" s="4"/>
      <c r="BH15" s="21" t="s">
        <v>248</v>
      </c>
      <c r="CH15" t="s">
        <v>76</v>
      </c>
    </row>
    <row r="16" spans="1:91" ht="18" x14ac:dyDescent="0.25">
      <c r="A16" s="77"/>
      <c r="B16" s="132" t="s">
        <v>219</v>
      </c>
      <c r="C16" s="7"/>
      <c r="D16" s="7"/>
      <c r="E16" s="113" t="s">
        <v>262</v>
      </c>
      <c r="F16" s="4" t="s">
        <v>32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>'[2]SheetSBW1 Summary'!O47</f>
        <v>0</v>
      </c>
      <c r="V16" s="4">
        <f>'[2]SheetSBW1 Summary'!Q47</f>
        <v>6</v>
      </c>
      <c r="W16" s="4">
        <f>'[2]SheetSBW1 Summary'!S47</f>
        <v>6</v>
      </c>
      <c r="X16" s="4"/>
      <c r="Y16" s="4">
        <f>'[2]SheetSBW1 Summary'!U47</f>
        <v>15</v>
      </c>
      <c r="Z16" s="4"/>
      <c r="AA16" s="4">
        <f>'[2]SheetSBW1 Summary'!W47</f>
        <v>41</v>
      </c>
      <c r="AB16" s="4"/>
      <c r="AC16" s="4">
        <f>'[2]SheetSBW1 Summary'!Y47</f>
        <v>39</v>
      </c>
      <c r="AD16" s="4"/>
      <c r="AE16" s="4">
        <f>'[2]SheetSBW1 Summary'!AA47</f>
        <v>52</v>
      </c>
      <c r="AF16" s="4"/>
      <c r="AG16" s="4">
        <f>'[2]SheetSBW1 Summary'!AC47</f>
        <v>39</v>
      </c>
      <c r="AH16" s="4"/>
      <c r="AI16" s="4">
        <f>'[2]SheetSBW1 Summary'!AE47</f>
        <v>55</v>
      </c>
      <c r="AJ16" s="4"/>
      <c r="AK16" s="4">
        <f>'[2]SheetSBW1 Summary'!AG47</f>
        <v>25</v>
      </c>
      <c r="AL16" s="4"/>
      <c r="AM16" s="4">
        <f>'[2]SheetSBW1 Summary'!AI47</f>
        <v>53</v>
      </c>
      <c r="AN16" s="4"/>
      <c r="AO16" s="4">
        <f>'[2]SheetSBW1 Summary'!AK47</f>
        <v>67</v>
      </c>
      <c r="AP16" s="4"/>
      <c r="AQ16" s="4">
        <f>'[2]SheetSBW1 Summary'!AM47</f>
        <v>58</v>
      </c>
      <c r="AR16" s="4"/>
      <c r="AS16" s="4">
        <f>'[2]SheetSBW1 Summary'!AO47</f>
        <v>125</v>
      </c>
      <c r="AT16" s="4"/>
      <c r="AU16" s="4">
        <f>'[2]SheetSBW1 Summary'!AQ47</f>
        <v>119</v>
      </c>
      <c r="AV16" s="4"/>
      <c r="AW16" s="4">
        <f>'[2]SheetSBW1 Summary'!AS47</f>
        <v>76</v>
      </c>
      <c r="AX16" s="4"/>
      <c r="AY16" s="4">
        <f>'[2]SheetSBW1 Summary'!AU47</f>
        <v>48</v>
      </c>
      <c r="AZ16" s="4"/>
      <c r="BA16" s="4">
        <f>'[2]SheetSBW1 Summary'!AW47</f>
        <v>0</v>
      </c>
      <c r="BB16" s="4"/>
      <c r="BC16" s="4">
        <f>'[2]SheetSBW1 Summary'!AX47</f>
        <v>824</v>
      </c>
      <c r="BD16" s="4"/>
      <c r="BE16" s="4"/>
      <c r="BF16" s="4"/>
      <c r="BG16" s="4"/>
      <c r="BH16" s="21" t="s">
        <v>248</v>
      </c>
      <c r="CH16" t="s">
        <v>76</v>
      </c>
    </row>
    <row r="17" spans="1:86" ht="18" x14ac:dyDescent="0.25">
      <c r="A17" s="77"/>
      <c r="B17" s="134" t="s">
        <v>231</v>
      </c>
      <c r="C17" s="77"/>
      <c r="D17" s="4"/>
      <c r="E17" s="137" t="s">
        <v>253</v>
      </c>
      <c r="F17" s="4" t="s">
        <v>33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>
        <f>T15+T16</f>
        <v>2</v>
      </c>
      <c r="V17" s="4">
        <f>V15+V16</f>
        <v>35</v>
      </c>
      <c r="W17" s="4">
        <f>W15+W16</f>
        <v>104</v>
      </c>
      <c r="X17" s="4"/>
      <c r="Y17" s="4">
        <f>Y15+Y16</f>
        <v>165</v>
      </c>
      <c r="Z17" s="4"/>
      <c r="AA17" s="4">
        <f>AA15+AA16</f>
        <v>210</v>
      </c>
      <c r="AB17" s="4"/>
      <c r="AC17" s="4">
        <f>AC15+AC16</f>
        <v>326</v>
      </c>
      <c r="AD17" s="4"/>
      <c r="AE17" s="4">
        <f>AE15+AE16</f>
        <v>400</v>
      </c>
      <c r="AF17" s="4"/>
      <c r="AG17" s="4">
        <f>AG15+AG16</f>
        <v>470</v>
      </c>
      <c r="AH17" s="4"/>
      <c r="AI17" s="4">
        <f>AI15+AI16</f>
        <v>520</v>
      </c>
      <c r="AJ17" s="4"/>
      <c r="AK17" s="4">
        <f>AK15+AK16</f>
        <v>617</v>
      </c>
      <c r="AL17" s="4"/>
      <c r="AM17" s="4">
        <f>AM15+AM16</f>
        <v>563</v>
      </c>
      <c r="AN17" s="4"/>
      <c r="AO17" s="4">
        <f>AO15+AO16</f>
        <v>466</v>
      </c>
      <c r="AP17" s="4"/>
      <c r="AQ17" s="4">
        <f>AQ15+AQ16</f>
        <v>366</v>
      </c>
      <c r="AR17" s="4"/>
      <c r="AS17" s="4">
        <f>AS15+AS16</f>
        <v>305</v>
      </c>
      <c r="AT17" s="4"/>
      <c r="AU17" s="4">
        <f>AU15+AU16</f>
        <v>275</v>
      </c>
      <c r="AV17" s="4"/>
      <c r="AW17" s="4">
        <f>AW15+AW16</f>
        <v>256</v>
      </c>
      <c r="AX17" s="4"/>
      <c r="AY17" s="4">
        <f>AY15+AY16</f>
        <v>134</v>
      </c>
      <c r="AZ17" s="4"/>
      <c r="BA17" s="4">
        <f>BA15+BA16</f>
        <v>0</v>
      </c>
      <c r="BB17" s="4"/>
      <c r="BC17" s="4">
        <f>'[2]SheetSBW1 Summary'!AX48</f>
        <v>5214</v>
      </c>
      <c r="BD17" s="84">
        <f>(BC15/BC17)</f>
        <v>0.84196394322976598</v>
      </c>
      <c r="BE17" s="10">
        <f>((0.3*AS15)+(0.85*AU15)+(0.9*AW15)+(0.97*AY15))</f>
        <v>432.02000000000004</v>
      </c>
      <c r="BF17" s="10">
        <f>((0.3*AS17)+(0.85*AU17)+(0.9*AW17)+(0.97*AY17))</f>
        <v>685.63</v>
      </c>
      <c r="BG17" s="11">
        <f>BE17/BF17</f>
        <v>0.63010661727170636</v>
      </c>
      <c r="BH17" s="21" t="s">
        <v>248</v>
      </c>
      <c r="CH17" t="s">
        <v>76</v>
      </c>
    </row>
    <row r="18" spans="1:86" ht="18" x14ac:dyDescent="0.25">
      <c r="A18" s="77"/>
      <c r="B18" s="6"/>
      <c r="C18" s="77"/>
      <c r="D18" s="4"/>
      <c r="E18" s="7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10"/>
      <c r="BF18" s="6"/>
      <c r="BG18" s="11"/>
      <c r="BH18" s="21" t="s">
        <v>248</v>
      </c>
      <c r="CH18" t="s">
        <v>76</v>
      </c>
    </row>
    <row r="19" spans="1:86" ht="18" x14ac:dyDescent="0.25">
      <c r="A19" s="77"/>
      <c r="B19" s="101" t="s">
        <v>75</v>
      </c>
      <c r="C19" s="38"/>
      <c r="D19" s="8"/>
      <c r="F19" s="116" t="s">
        <v>31</v>
      </c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>
        <f>'[3]SheetNBW1 Summary'!I39</f>
        <v>0</v>
      </c>
      <c r="S19" s="116"/>
      <c r="T19" s="116">
        <f>'[3]SheetNBW1 Summary'!K39</f>
        <v>3</v>
      </c>
      <c r="U19" s="117"/>
      <c r="V19" s="116">
        <f>'[3]SheetNBW1 Summary'!M39</f>
        <v>20</v>
      </c>
      <c r="W19" s="116">
        <f>'[3]SheetNBW1 Summary'!O39</f>
        <v>94</v>
      </c>
      <c r="X19" s="116"/>
      <c r="Y19" s="116">
        <f>'[3]SheetNBW1 Summary'!Q39</f>
        <v>164</v>
      </c>
      <c r="Z19" s="116"/>
      <c r="AA19" s="116">
        <f>'[3]SheetNBW1 Summary'!S39</f>
        <v>185</v>
      </c>
      <c r="AB19" s="116"/>
      <c r="AC19" s="116">
        <f>'[3]SheetNBW1 Summary'!U39</f>
        <v>307</v>
      </c>
      <c r="AD19" s="116"/>
      <c r="AE19" s="116">
        <f>'[3]SheetNBW1 Summary'!W39</f>
        <v>406</v>
      </c>
      <c r="AF19" s="116"/>
      <c r="AG19" s="116">
        <f>'[3]SheetNBW1 Summary'!Y39</f>
        <v>334</v>
      </c>
      <c r="AH19" s="116"/>
      <c r="AI19" s="116">
        <f>'[3]SheetNBW1 Summary'!AA39</f>
        <v>286</v>
      </c>
      <c r="AJ19" s="116"/>
      <c r="AK19" s="116">
        <f>'[3]SheetNBW1 Summary'!AC39</f>
        <v>382</v>
      </c>
      <c r="AL19" s="116"/>
      <c r="AM19" s="116">
        <f>'[3]SheetNBW1 Summary'!AE39</f>
        <v>410</v>
      </c>
      <c r="AN19" s="116"/>
      <c r="AO19" s="116">
        <f>'[3]SheetNBW1 Summary'!AG39</f>
        <v>306</v>
      </c>
      <c r="AP19" s="116"/>
      <c r="AQ19" s="116">
        <f>'[3]SheetNBW1 Summary'!AI39</f>
        <v>302</v>
      </c>
      <c r="AR19" s="116"/>
      <c r="AS19" s="116">
        <f>'[3]SheetNBW1 Summary'!AK39</f>
        <v>137</v>
      </c>
      <c r="AT19" s="116"/>
      <c r="AU19" s="116">
        <f>'[3]SheetNBW1 Summary'!AM39</f>
        <v>121</v>
      </c>
      <c r="AV19" s="116"/>
      <c r="AW19" s="116">
        <f>'[3]SheetNBW1 Summary'!AO39</f>
        <v>136</v>
      </c>
      <c r="AX19" s="116"/>
      <c r="AY19" s="116">
        <f>'[3]SheetNBW1 Summary'!AQ39</f>
        <v>50</v>
      </c>
      <c r="AZ19" s="116"/>
      <c r="BA19" s="116">
        <f>'[3]SheetNBW1 Summary'!AS39</f>
        <v>1</v>
      </c>
      <c r="BB19" s="116"/>
      <c r="BC19" s="116">
        <f>'[3]SheetNBW1 Summary'!AT39</f>
        <v>3644</v>
      </c>
      <c r="BD19" s="4"/>
      <c r="BE19" s="4"/>
      <c r="BF19" s="4"/>
      <c r="BG19" s="4"/>
      <c r="BH19" s="21" t="s">
        <v>248</v>
      </c>
      <c r="CH19" t="s">
        <v>76</v>
      </c>
    </row>
    <row r="20" spans="1:86" ht="18" x14ac:dyDescent="0.25">
      <c r="A20" s="77"/>
      <c r="B20" s="132" t="s">
        <v>220</v>
      </c>
      <c r="C20" s="7"/>
      <c r="D20" s="7"/>
      <c r="E20" s="113" t="s">
        <v>263</v>
      </c>
      <c r="F20" s="4" t="s">
        <v>32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f>'[3]SheetNBW1 Summary'!I40</f>
        <v>0</v>
      </c>
      <c r="S20" s="4"/>
      <c r="T20" s="4">
        <f>'[3]SheetNBW1 Summary'!K40</f>
        <v>1</v>
      </c>
      <c r="V20" s="4">
        <f>'[3]SheetNBW1 Summary'!M40</f>
        <v>5</v>
      </c>
      <c r="W20" s="4">
        <f>'[3]SheetNBW1 Summary'!O40</f>
        <v>14</v>
      </c>
      <c r="X20" s="4"/>
      <c r="Y20" s="4">
        <f>'[3]SheetNBW1 Summary'!Q40</f>
        <v>16</v>
      </c>
      <c r="Z20" s="4"/>
      <c r="AA20" s="4">
        <f>'[3]SheetNBW1 Summary'!S40</f>
        <v>42</v>
      </c>
      <c r="AB20" s="4"/>
      <c r="AC20" s="4">
        <f>'[3]SheetNBW1 Summary'!U40</f>
        <v>20</v>
      </c>
      <c r="AD20" s="4"/>
      <c r="AE20" s="4">
        <f>'[3]SheetNBW1 Summary'!W40</f>
        <v>37</v>
      </c>
      <c r="AF20" s="4"/>
      <c r="AG20" s="4">
        <f>'[3]SheetNBW1 Summary'!Y40</f>
        <v>68</v>
      </c>
      <c r="AH20" s="4"/>
      <c r="AI20" s="4">
        <f>'[3]SheetNBW1 Summary'!AA40</f>
        <v>114</v>
      </c>
      <c r="AJ20" s="4"/>
      <c r="AK20" s="4">
        <f>'[3]SheetNBW1 Summary'!AC40</f>
        <v>62</v>
      </c>
      <c r="AL20" s="4"/>
      <c r="AM20" s="4">
        <f>'[3]SheetNBW1 Summary'!AE40</f>
        <v>36</v>
      </c>
      <c r="AN20" s="4"/>
      <c r="AO20" s="4">
        <f>'[3]SheetNBW1 Summary'!AG40</f>
        <v>94</v>
      </c>
      <c r="AP20" s="4"/>
      <c r="AQ20" s="4">
        <f>'[3]SheetNBW1 Summary'!AI40</f>
        <v>73</v>
      </c>
      <c r="AR20" s="4"/>
      <c r="AS20" s="4">
        <f>'[3]SheetNBW1 Summary'!AK40</f>
        <v>113</v>
      </c>
      <c r="AT20" s="4"/>
      <c r="AU20" s="4">
        <f>'[3]SheetNBW1 Summary'!AM40</f>
        <v>91</v>
      </c>
      <c r="AV20" s="4"/>
      <c r="AW20" s="4">
        <f>'[3]SheetNBW1 Summary'!AO40</f>
        <v>72</v>
      </c>
      <c r="AX20" s="4"/>
      <c r="AY20" s="4">
        <f>'[3]SheetNBW1 Summary'!AQ40</f>
        <v>53</v>
      </c>
      <c r="AZ20" s="4"/>
      <c r="BA20" s="4">
        <f>'[3]SheetNBW1 Summary'!AS40</f>
        <v>0</v>
      </c>
      <c r="BB20" s="4"/>
      <c r="BC20" s="4">
        <f>'[3]SheetNBW1 Summary'!AT40</f>
        <v>911</v>
      </c>
      <c r="BD20" s="4"/>
      <c r="BE20" s="4"/>
      <c r="BF20" s="4"/>
      <c r="BG20" s="4"/>
      <c r="BH20" s="21" t="s">
        <v>248</v>
      </c>
      <c r="CH20" t="s">
        <v>76</v>
      </c>
    </row>
    <row r="21" spans="1:86" ht="18" x14ac:dyDescent="0.25">
      <c r="A21" s="77"/>
      <c r="B21" s="134" t="s">
        <v>232</v>
      </c>
      <c r="C21" s="77"/>
      <c r="D21" s="4"/>
      <c r="E21" s="137" t="s">
        <v>253</v>
      </c>
      <c r="F21" s="4" t="s">
        <v>33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f>R19+R20</f>
        <v>0</v>
      </c>
      <c r="S21" s="4"/>
      <c r="T21" s="4">
        <f>T19+T20</f>
        <v>4</v>
      </c>
      <c r="V21" s="4">
        <f>V19+V20</f>
        <v>25</v>
      </c>
      <c r="W21" s="4">
        <f>W19+W20</f>
        <v>108</v>
      </c>
      <c r="X21" s="4"/>
      <c r="Y21" s="4">
        <f>Y19+Y20</f>
        <v>180</v>
      </c>
      <c r="Z21" s="4"/>
      <c r="AA21" s="4">
        <f>AA19+AA20</f>
        <v>227</v>
      </c>
      <c r="AB21" s="4"/>
      <c r="AC21" s="4">
        <f>AC19+AC20</f>
        <v>327</v>
      </c>
      <c r="AD21" s="4"/>
      <c r="AE21" s="4">
        <f>AE19+AE20</f>
        <v>443</v>
      </c>
      <c r="AF21" s="4"/>
      <c r="AG21" s="4">
        <f>AG19+AG20</f>
        <v>402</v>
      </c>
      <c r="AH21" s="4"/>
      <c r="AI21" s="4">
        <f>AI19+AI20</f>
        <v>400</v>
      </c>
      <c r="AJ21" s="4"/>
      <c r="AK21" s="4">
        <f>AK19+AK20</f>
        <v>444</v>
      </c>
      <c r="AL21" s="4"/>
      <c r="AM21" s="4">
        <f>AM19+AM20</f>
        <v>446</v>
      </c>
      <c r="AN21" s="4"/>
      <c r="AO21" s="4">
        <f>AO19+AO20</f>
        <v>400</v>
      </c>
      <c r="AP21" s="4"/>
      <c r="AQ21" s="4">
        <f>AQ19+AQ20</f>
        <v>375</v>
      </c>
      <c r="AR21" s="4"/>
      <c r="AS21" s="4">
        <f>AS19+AS20</f>
        <v>250</v>
      </c>
      <c r="AT21" s="4"/>
      <c r="AU21" s="4">
        <f>AU19+AU20</f>
        <v>212</v>
      </c>
      <c r="AV21" s="4"/>
      <c r="AW21" s="4">
        <f>AW19+AW20</f>
        <v>208</v>
      </c>
      <c r="AX21" s="4"/>
      <c r="AY21" s="4">
        <f>AY19+AY20</f>
        <v>103</v>
      </c>
      <c r="AZ21" s="4"/>
      <c r="BA21" s="4">
        <f>BA19+BA20</f>
        <v>1</v>
      </c>
      <c r="BB21" s="4"/>
      <c r="BC21" s="4">
        <f>'[3]SheetNBW1 Summary'!AT41</f>
        <v>4555</v>
      </c>
      <c r="BD21" s="84">
        <f>(BC19/BC21)</f>
        <v>0.8</v>
      </c>
      <c r="BE21" s="10">
        <f>((0.3*AS19)+(0.85*AU19)+(0.9*AW19)+(0.97*AY19))</f>
        <v>314.85000000000002</v>
      </c>
      <c r="BF21" s="10">
        <f>((0.3*AS21)+(0.85*AU21)+(0.9*AW21)+(0.97*AY21))</f>
        <v>542.30999999999995</v>
      </c>
      <c r="BG21" s="11">
        <f>BE21/BF21</f>
        <v>0.58057199756596789</v>
      </c>
      <c r="BH21" s="21" t="s">
        <v>248</v>
      </c>
      <c r="CH21" t="s">
        <v>76</v>
      </c>
    </row>
    <row r="22" spans="1:86" ht="18" x14ac:dyDescent="0.25">
      <c r="A22" s="77"/>
      <c r="B22" s="6"/>
      <c r="C22" s="77"/>
      <c r="D22" s="4"/>
      <c r="E22" s="7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10"/>
      <c r="BF22" s="6"/>
      <c r="BG22" s="11"/>
      <c r="BH22" s="21" t="s">
        <v>248</v>
      </c>
      <c r="CH22" t="s">
        <v>76</v>
      </c>
    </row>
    <row r="23" spans="1:86" ht="18" x14ac:dyDescent="0.25">
      <c r="A23" s="77"/>
      <c r="B23" s="101" t="s">
        <v>156</v>
      </c>
      <c r="C23" s="38"/>
      <c r="D23" s="8"/>
      <c r="F23" s="116" t="s">
        <v>31</v>
      </c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>
        <f>'[4]SheetB1-B Summary'!I30</f>
        <v>2</v>
      </c>
      <c r="S23" s="116"/>
      <c r="T23" s="116">
        <f>'[4]SheetB1-B Summary'!K30</f>
        <v>5</v>
      </c>
      <c r="U23" s="116"/>
      <c r="V23" s="116">
        <f>'[4]SheetB1-B Summary'!M30</f>
        <v>9</v>
      </c>
      <c r="W23" s="116">
        <f>'[4]SheetB1-B Summary'!O30</f>
        <v>27</v>
      </c>
      <c r="X23" s="116"/>
      <c r="Y23" s="116">
        <f>'[4]SheetB1-B Summary'!Q30</f>
        <v>44</v>
      </c>
      <c r="Z23" s="116"/>
      <c r="AA23" s="116">
        <f>'[4]SheetB1-B Summary'!S30</f>
        <v>71</v>
      </c>
      <c r="AB23" s="116"/>
      <c r="AC23" s="116">
        <f>'[4]SheetB1-B Summary'!U30</f>
        <v>157</v>
      </c>
      <c r="AD23" s="116"/>
      <c r="AE23" s="116">
        <f>'[4]SheetB1-B Summary'!W30</f>
        <v>255</v>
      </c>
      <c r="AF23" s="116"/>
      <c r="AG23" s="116">
        <f>'[4]SheetB1-B Summary'!Y30</f>
        <v>268</v>
      </c>
      <c r="AH23" s="116"/>
      <c r="AI23" s="116">
        <f>'[4]SheetB1-B Summary'!AA30</f>
        <v>295</v>
      </c>
      <c r="AJ23" s="116"/>
      <c r="AK23" s="116">
        <f>'[4]SheetB1-B Summary'!AC30</f>
        <v>345</v>
      </c>
      <c r="AL23" s="116"/>
      <c r="AM23" s="116">
        <f>'[4]SheetB1-B Summary'!AE30</f>
        <v>347</v>
      </c>
      <c r="AN23" s="116"/>
      <c r="AO23" s="116">
        <f>'[4]SheetB1-B Summary'!AG30</f>
        <v>300</v>
      </c>
      <c r="AP23" s="116"/>
      <c r="AQ23" s="116">
        <f>'[4]SheetB1-B Summary'!AI30</f>
        <v>229</v>
      </c>
      <c r="AR23" s="116"/>
      <c r="AS23" s="116">
        <f>'[4]SheetB1-B Summary'!AK30</f>
        <v>132</v>
      </c>
      <c r="AT23" s="116"/>
      <c r="AU23" s="116">
        <f>'[4]SheetB1-B Summary'!AM30</f>
        <v>105</v>
      </c>
      <c r="AV23" s="116"/>
      <c r="AW23" s="116">
        <f>'[4]SheetB1-B Summary'!AO30</f>
        <v>100</v>
      </c>
      <c r="AX23" s="116"/>
      <c r="AY23" s="116">
        <f>'[4]SheetB1-B Summary'!AQ30</f>
        <v>49</v>
      </c>
      <c r="AZ23" s="116"/>
      <c r="BA23" s="116">
        <f>'[4]SheetB1-B Summary'!AS30</f>
        <v>4</v>
      </c>
      <c r="BB23" s="116"/>
      <c r="BC23" s="116">
        <f>'[4]SheetB1-B Summary'!AT30</f>
        <v>2744</v>
      </c>
      <c r="BD23" s="4"/>
      <c r="BE23" s="4"/>
      <c r="BF23" s="4"/>
      <c r="BG23" s="4"/>
      <c r="BH23" s="21" t="s">
        <v>248</v>
      </c>
      <c r="CH23" t="s">
        <v>76</v>
      </c>
    </row>
    <row r="24" spans="1:86" ht="18" x14ac:dyDescent="0.25">
      <c r="A24" s="77"/>
      <c r="B24" s="133" t="s">
        <v>221</v>
      </c>
      <c r="C24" s="77"/>
      <c r="D24" s="4"/>
      <c r="E24" s="113" t="s">
        <v>262</v>
      </c>
      <c r="F24" s="4" t="s">
        <v>32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116">
        <f>'[4]SheetB1-B Summary'!I31</f>
        <v>0</v>
      </c>
      <c r="S24" s="4"/>
      <c r="T24" s="4">
        <f>'[4]SheetB1-B Summary'!K31</f>
        <v>3</v>
      </c>
      <c r="U24" s="4"/>
      <c r="V24" s="4">
        <f>'[4]SheetB1-B Summary'!M31</f>
        <v>5</v>
      </c>
      <c r="W24" s="4">
        <f>'[4]SheetB1-B Summary'!O31</f>
        <v>5</v>
      </c>
      <c r="X24" s="4"/>
      <c r="Y24" s="4">
        <f>'[4]SheetB1-B Summary'!Q31</f>
        <v>11</v>
      </c>
      <c r="Z24" s="4"/>
      <c r="AA24" s="4">
        <f>'[4]SheetB1-B Summary'!S31</f>
        <v>23</v>
      </c>
      <c r="AB24" s="4"/>
      <c r="AC24" s="4">
        <f>'[4]SheetB1-B Summary'!U31</f>
        <v>28</v>
      </c>
      <c r="AD24" s="4"/>
      <c r="AE24" s="4">
        <f>'[4]SheetB1-B Summary'!W31</f>
        <v>30</v>
      </c>
      <c r="AF24" s="4"/>
      <c r="AG24" s="4">
        <f>'[4]SheetB1-B Summary'!Y31</f>
        <v>19</v>
      </c>
      <c r="AH24" s="4"/>
      <c r="AI24" s="4">
        <f>'[4]SheetB1-B Summary'!AA31</f>
        <v>35</v>
      </c>
      <c r="AJ24" s="4"/>
      <c r="AK24" s="4">
        <f>'[4]SheetB1-B Summary'!AC31</f>
        <v>11</v>
      </c>
      <c r="AL24" s="4"/>
      <c r="AM24" s="4">
        <f>'[4]SheetB1-B Summary'!AE31</f>
        <v>18</v>
      </c>
      <c r="AN24" s="4"/>
      <c r="AO24" s="4">
        <f>'[4]SheetB1-B Summary'!AG31</f>
        <v>15</v>
      </c>
      <c r="AP24" s="4"/>
      <c r="AQ24" s="4">
        <f>'[4]SheetB1-B Summary'!AI31</f>
        <v>26</v>
      </c>
      <c r="AR24" s="4"/>
      <c r="AS24" s="4">
        <f>'[4]SheetB1-B Summary'!AK31</f>
        <v>63</v>
      </c>
      <c r="AT24" s="4"/>
      <c r="AU24" s="4">
        <f>'[4]SheetB1-B Summary'!AM31</f>
        <v>56</v>
      </c>
      <c r="AV24" s="4"/>
      <c r="AW24" s="4">
        <f>'[4]SheetB1-B Summary'!AO31</f>
        <v>60</v>
      </c>
      <c r="AX24" s="4"/>
      <c r="AY24" s="4">
        <f>'[4]SheetB1-B Summary'!AQ31</f>
        <v>24</v>
      </c>
      <c r="AZ24" s="4"/>
      <c r="BA24" s="4">
        <f>'[4]SheetB1-B Summary'!AS31</f>
        <v>4</v>
      </c>
      <c r="BB24" s="4"/>
      <c r="BC24" s="4">
        <f>'[4]SheetB1-B Summary'!AT31</f>
        <v>436</v>
      </c>
      <c r="BD24" s="4"/>
      <c r="BE24" s="4"/>
      <c r="BF24" s="4"/>
      <c r="BG24" s="4"/>
      <c r="BH24" s="21" t="s">
        <v>248</v>
      </c>
      <c r="CH24" t="s">
        <v>76</v>
      </c>
    </row>
    <row r="25" spans="1:86" ht="18" x14ac:dyDescent="0.25">
      <c r="A25" s="77"/>
      <c r="B25" s="107" t="s">
        <v>233</v>
      </c>
      <c r="C25" s="77"/>
      <c r="D25" s="4"/>
      <c r="E25" s="137" t="s">
        <v>254</v>
      </c>
      <c r="F25" s="4" t="s">
        <v>33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16">
        <f>'[4]SheetB1-B Summary'!I32</f>
        <v>2</v>
      </c>
      <c r="S25" s="4"/>
      <c r="T25" s="4">
        <f>T23+T24</f>
        <v>8</v>
      </c>
      <c r="U25" s="4"/>
      <c r="V25" s="4">
        <f>V23+V24</f>
        <v>14</v>
      </c>
      <c r="W25" s="4">
        <f>W23+W24</f>
        <v>32</v>
      </c>
      <c r="X25" s="4"/>
      <c r="Y25" s="4">
        <f>Y23+Y24</f>
        <v>55</v>
      </c>
      <c r="Z25" s="4"/>
      <c r="AA25" s="4">
        <f>AA23+AA24</f>
        <v>94</v>
      </c>
      <c r="AB25" s="4"/>
      <c r="AC25" s="4">
        <f>AC23+AC24</f>
        <v>185</v>
      </c>
      <c r="AD25" s="4"/>
      <c r="AE25" s="4">
        <f>AE23+AE24</f>
        <v>285</v>
      </c>
      <c r="AF25" s="4"/>
      <c r="AG25" s="4">
        <f>AG23+AG24</f>
        <v>287</v>
      </c>
      <c r="AH25" s="4"/>
      <c r="AI25" s="4">
        <f>AI23+AI24</f>
        <v>330</v>
      </c>
      <c r="AJ25" s="4"/>
      <c r="AK25" s="4">
        <f>AK23+AK24</f>
        <v>356</v>
      </c>
      <c r="AL25" s="4"/>
      <c r="AM25" s="4">
        <f>AM23+AM24</f>
        <v>365</v>
      </c>
      <c r="AN25" s="4"/>
      <c r="AO25" s="4">
        <f>AO23+AO24</f>
        <v>315</v>
      </c>
      <c r="AP25" s="4"/>
      <c r="AQ25" s="4">
        <f>AQ23+AQ24</f>
        <v>255</v>
      </c>
      <c r="AR25" s="4"/>
      <c r="AS25" s="4">
        <f>AS23+AS24</f>
        <v>195</v>
      </c>
      <c r="AT25" s="4"/>
      <c r="AU25" s="4">
        <f>AU23+AU24</f>
        <v>161</v>
      </c>
      <c r="AV25" s="4"/>
      <c r="AW25" s="4">
        <f>AW23+AW24</f>
        <v>160</v>
      </c>
      <c r="AX25" s="4"/>
      <c r="AY25" s="4">
        <f>AY23+AY24</f>
        <v>73</v>
      </c>
      <c r="AZ25" s="4"/>
      <c r="BA25" s="4">
        <f>BA23+BA24</f>
        <v>8</v>
      </c>
      <c r="BB25" s="4"/>
      <c r="BC25" s="4">
        <f>'[4]SheetB1-B Summary'!AT32</f>
        <v>3180</v>
      </c>
      <c r="BD25" s="84">
        <f>(BC23/BC25)</f>
        <v>0.86289308176100632</v>
      </c>
      <c r="BE25" s="10">
        <f>((0.3*AS23)+(0.85*AU23)+(0.9*AW23)+(0.97*AY23))</f>
        <v>266.38</v>
      </c>
      <c r="BF25" s="10">
        <f>((0.3*AS25)+(0.85*AU25)+(0.9*AW25)+(0.97*AY25))</f>
        <v>410.16</v>
      </c>
      <c r="BG25" s="11">
        <f>BE25/BF25</f>
        <v>0.64945387165984003</v>
      </c>
      <c r="BH25" s="21" t="s">
        <v>248</v>
      </c>
      <c r="CH25" t="s">
        <v>76</v>
      </c>
    </row>
    <row r="26" spans="1:86" ht="18" x14ac:dyDescent="0.25">
      <c r="A26" s="77"/>
      <c r="B26" s="6"/>
      <c r="C26" s="77"/>
      <c r="D26" s="4"/>
      <c r="E26" s="78"/>
      <c r="F26" s="4"/>
      <c r="G26" s="4"/>
      <c r="H26" s="86" t="s">
        <v>245</v>
      </c>
      <c r="I26" s="4"/>
      <c r="J26" s="86" t="s">
        <v>244</v>
      </c>
      <c r="K26" s="4"/>
      <c r="L26" s="86" t="s">
        <v>189</v>
      </c>
      <c r="M26" s="94"/>
      <c r="N26" s="86" t="s">
        <v>188</v>
      </c>
      <c r="O26" s="86"/>
      <c r="P26" s="86" t="s">
        <v>193</v>
      </c>
      <c r="Q26" s="86"/>
      <c r="R26" s="86" t="s">
        <v>194</v>
      </c>
      <c r="S26" s="4"/>
      <c r="T26" s="4"/>
      <c r="U26" s="45" t="s">
        <v>157</v>
      </c>
      <c r="V26" s="87" t="s">
        <v>13</v>
      </c>
      <c r="W26" s="45" t="s">
        <v>14</v>
      </c>
      <c r="X26" s="45"/>
      <c r="Y26" s="108" t="s">
        <v>15</v>
      </c>
      <c r="Z26" s="45"/>
      <c r="AA26" s="45" t="s">
        <v>16</v>
      </c>
      <c r="AB26" s="45"/>
      <c r="AC26" s="45" t="s">
        <v>17</v>
      </c>
      <c r="AD26" s="45"/>
      <c r="AE26" s="45" t="s">
        <v>18</v>
      </c>
      <c r="AF26" s="45"/>
      <c r="AG26" s="45" t="s">
        <v>19</v>
      </c>
      <c r="AH26" s="45"/>
      <c r="AI26" s="45" t="s">
        <v>20</v>
      </c>
      <c r="AJ26" s="45"/>
      <c r="AK26" s="45" t="s">
        <v>21</v>
      </c>
      <c r="AL26" s="45"/>
      <c r="AM26" s="45" t="s">
        <v>22</v>
      </c>
      <c r="AN26" s="45"/>
      <c r="AO26" s="45" t="s">
        <v>23</v>
      </c>
      <c r="AP26" s="45"/>
      <c r="AQ26" s="45" t="s">
        <v>24</v>
      </c>
      <c r="AR26" s="45"/>
      <c r="AS26" s="45" t="s">
        <v>25</v>
      </c>
      <c r="AT26" s="45"/>
      <c r="AU26" s="45" t="s">
        <v>26</v>
      </c>
      <c r="AV26" s="45"/>
      <c r="AW26" s="45" t="s">
        <v>27</v>
      </c>
      <c r="AX26" s="45"/>
      <c r="AY26" s="45" t="s">
        <v>28</v>
      </c>
      <c r="AZ26" s="45"/>
      <c r="BA26" s="45" t="s">
        <v>182</v>
      </c>
      <c r="BB26" s="45"/>
      <c r="BC26" s="45" t="s">
        <v>29</v>
      </c>
      <c r="BD26" s="45"/>
      <c r="BE26" s="6"/>
      <c r="BF26" s="6"/>
      <c r="BG26" s="6"/>
      <c r="BH26" s="21" t="s">
        <v>248</v>
      </c>
      <c r="CH26" t="s">
        <v>76</v>
      </c>
    </row>
    <row r="27" spans="1:86" ht="18" x14ac:dyDescent="0.25">
      <c r="A27" s="77"/>
      <c r="B27" s="101" t="s">
        <v>72</v>
      </c>
      <c r="C27" s="38"/>
      <c r="D27" s="8"/>
      <c r="F27" s="116" t="s">
        <v>31</v>
      </c>
      <c r="G27" s="116"/>
      <c r="H27" s="116">
        <f>'[5]SheetF1 Summary'!G46</f>
        <v>1</v>
      </c>
      <c r="I27" s="116"/>
      <c r="J27" s="116">
        <f>'[5]SheetF1 Summary'!I46</f>
        <v>0</v>
      </c>
      <c r="K27" s="116"/>
      <c r="L27" s="116">
        <f>'[5]SheetF1 Summary'!K46</f>
        <v>0</v>
      </c>
      <c r="M27" s="116"/>
      <c r="N27" s="116">
        <f>'[5]SheetF1 Summary'!M46</f>
        <v>0</v>
      </c>
      <c r="O27" s="116"/>
      <c r="P27" s="116">
        <f>'[5]SheetF1 Summary'!O46</f>
        <v>0</v>
      </c>
      <c r="Q27" s="116"/>
      <c r="R27" s="116">
        <f>'[5]SheetF1 Summary'!Q46</f>
        <v>0</v>
      </c>
      <c r="S27" s="116"/>
      <c r="T27" s="116">
        <f>'[5]SheetF1 Summary'!S46</f>
        <v>0</v>
      </c>
      <c r="U27" s="117"/>
      <c r="V27" s="116">
        <f>'[5]SheetF1 Summary'!U46</f>
        <v>1</v>
      </c>
      <c r="W27" s="116">
        <f>'[5]SheetF1 Summary'!W46</f>
        <v>7</v>
      </c>
      <c r="X27" s="116"/>
      <c r="Y27" s="116">
        <f>'[5]SheetF1 Summary'!Y46</f>
        <v>31</v>
      </c>
      <c r="Z27" s="116"/>
      <c r="AA27" s="116">
        <f>'[5]SheetF1 Summary'!AA46</f>
        <v>73</v>
      </c>
      <c r="AB27" s="116"/>
      <c r="AC27" s="116">
        <f>'[5]SheetF1 Summary'!AC46</f>
        <v>108</v>
      </c>
      <c r="AD27" s="116"/>
      <c r="AE27" s="116">
        <f>'[5]SheetF1 Summary'!AE46</f>
        <v>216</v>
      </c>
      <c r="AF27" s="116"/>
      <c r="AG27" s="116">
        <f>'[5]SheetF1 Summary'!AG46</f>
        <v>265</v>
      </c>
      <c r="AH27" s="116"/>
      <c r="AI27" s="116">
        <f>'[5]SheetF1 Summary'!AI46</f>
        <v>323</v>
      </c>
      <c r="AJ27" s="4"/>
      <c r="AK27" s="116">
        <f>'[5]SheetF1 Summary'!AK46</f>
        <v>303</v>
      </c>
      <c r="AL27" s="116"/>
      <c r="AM27" s="116">
        <f>'[5]SheetF1 Summary'!AM46</f>
        <v>250</v>
      </c>
      <c r="AN27" s="116"/>
      <c r="AO27" s="116">
        <f>'[5]SheetF1 Summary'!AO46</f>
        <v>237</v>
      </c>
      <c r="AP27" s="116"/>
      <c r="AQ27" s="116">
        <f>'[5]SheetF1 Summary'!AQ46</f>
        <v>203</v>
      </c>
      <c r="AR27" s="116"/>
      <c r="AS27" s="116">
        <f>'[5]SheetF1 Summary'!AS46</f>
        <v>190</v>
      </c>
      <c r="AT27" s="116"/>
      <c r="AU27" s="116">
        <f>'[5]SheetF1 Summary'!AU46</f>
        <v>235</v>
      </c>
      <c r="AV27" s="116"/>
      <c r="AW27" s="116">
        <f>'[5]SheetF1 Summary'!AW46</f>
        <v>255</v>
      </c>
      <c r="AX27" s="116"/>
      <c r="AY27" s="116">
        <f>'[5]SheetF1 Summary'!AY46</f>
        <v>122</v>
      </c>
      <c r="AZ27" s="116"/>
      <c r="BA27" s="116">
        <f>'[5]SheetF1 Summary'!BA46</f>
        <v>0</v>
      </c>
      <c r="BB27" s="116"/>
      <c r="BC27" s="116">
        <f>'[5]SheetF1 Summary'!BB46</f>
        <v>2820</v>
      </c>
      <c r="BD27" s="4"/>
      <c r="BE27" s="6"/>
      <c r="BF27" s="6"/>
      <c r="BG27" s="6"/>
      <c r="BH27" s="21" t="s">
        <v>248</v>
      </c>
      <c r="CH27" t="s">
        <v>76</v>
      </c>
    </row>
    <row r="28" spans="1:86" ht="18" x14ac:dyDescent="0.25">
      <c r="A28" s="77"/>
      <c r="B28" s="132" t="s">
        <v>222</v>
      </c>
      <c r="C28" s="7"/>
      <c r="D28" s="7"/>
      <c r="E28" s="113" t="s">
        <v>260</v>
      </c>
      <c r="F28" s="4" t="s">
        <v>32</v>
      </c>
      <c r="G28" s="4"/>
      <c r="H28" s="4">
        <v>0</v>
      </c>
      <c r="I28" s="4"/>
      <c r="J28" s="4">
        <v>0</v>
      </c>
      <c r="K28" s="4"/>
      <c r="L28" s="4">
        <v>0</v>
      </c>
      <c r="M28" s="4"/>
      <c r="N28" s="4">
        <v>0</v>
      </c>
      <c r="O28" s="4"/>
      <c r="P28" s="4">
        <v>0</v>
      </c>
      <c r="Q28" s="4"/>
      <c r="R28" s="4">
        <v>0</v>
      </c>
      <c r="S28" s="4"/>
      <c r="T28" s="4">
        <v>0</v>
      </c>
      <c r="V28" s="4">
        <f>'[5]SheetF1 Summary'!U47</f>
        <v>1</v>
      </c>
      <c r="W28" s="4">
        <f>'[5]SheetF1 Summary'!W47</f>
        <v>6</v>
      </c>
      <c r="X28" s="4"/>
      <c r="Y28" s="4">
        <f>'[5]SheetF1 Summary'!Y47</f>
        <v>11</v>
      </c>
      <c r="Z28" s="4"/>
      <c r="AA28" s="4">
        <f>'[5]SheetF1 Summary'!AA47</f>
        <v>11</v>
      </c>
      <c r="AB28" s="4"/>
      <c r="AC28" s="4">
        <f>'[5]SheetF1 Summary'!AC47</f>
        <v>13</v>
      </c>
      <c r="AD28" s="4"/>
      <c r="AE28" s="4">
        <f>'[5]SheetF1 Summary'!AE47</f>
        <v>14</v>
      </c>
      <c r="AF28" s="4"/>
      <c r="AG28" s="4">
        <f>'[5]SheetF1 Summary'!AG47</f>
        <v>18</v>
      </c>
      <c r="AH28" s="4"/>
      <c r="AI28" s="4">
        <f>'[5]SheetF1 Summary'!AI47</f>
        <v>35</v>
      </c>
      <c r="AJ28" s="4"/>
      <c r="AK28" s="4">
        <f>'[5]SheetF1 Summary'!AK47</f>
        <v>40</v>
      </c>
      <c r="AL28" s="4"/>
      <c r="AM28" s="4">
        <f>'[5]SheetF1 Summary'!AM47</f>
        <v>42</v>
      </c>
      <c r="AN28" s="4"/>
      <c r="AO28" s="4">
        <f>'[5]SheetF1 Summary'!AO47</f>
        <v>47</v>
      </c>
      <c r="AP28" s="4"/>
      <c r="AQ28" s="4">
        <f>'[5]SheetF1 Summary'!AQ47</f>
        <v>58</v>
      </c>
      <c r="AR28" s="4"/>
      <c r="AS28" s="4">
        <f>'[5]SheetF1 Summary'!AS47</f>
        <v>65</v>
      </c>
      <c r="AT28" s="4"/>
      <c r="AU28" s="4">
        <f>'[5]SheetF1 Summary'!AU47</f>
        <v>38</v>
      </c>
      <c r="AV28" s="4"/>
      <c r="AW28" s="4">
        <f>'[5]SheetF1 Summary'!AW47</f>
        <v>21</v>
      </c>
      <c r="AX28" s="4"/>
      <c r="AY28" s="4">
        <f>'[5]SheetF1 Summary'!AY47</f>
        <v>26</v>
      </c>
      <c r="AZ28" s="4"/>
      <c r="BA28" s="4">
        <f>'[5]SheetF1 Summary'!BA47</f>
        <v>0</v>
      </c>
      <c r="BB28" s="4"/>
      <c r="BC28" s="4">
        <f>'[5]SheetF1 Summary'!BB47</f>
        <v>446</v>
      </c>
      <c r="BD28" s="4"/>
      <c r="BE28" s="6"/>
      <c r="BF28" s="6"/>
      <c r="BG28" s="6"/>
      <c r="BH28" s="21" t="s">
        <v>248</v>
      </c>
      <c r="CH28" t="s">
        <v>76</v>
      </c>
    </row>
    <row r="29" spans="1:86" ht="18" x14ac:dyDescent="0.25">
      <c r="A29" s="77"/>
      <c r="B29" s="134" t="s">
        <v>234</v>
      </c>
      <c r="C29" s="77"/>
      <c r="D29" s="4"/>
      <c r="E29" s="137" t="s">
        <v>254</v>
      </c>
      <c r="F29" s="4" t="s">
        <v>33</v>
      </c>
      <c r="G29" s="4"/>
      <c r="H29" s="4">
        <f>H27+H28</f>
        <v>1</v>
      </c>
      <c r="I29" s="4"/>
      <c r="J29" s="4">
        <f>J27+J28</f>
        <v>0</v>
      </c>
      <c r="K29" s="4"/>
      <c r="L29" s="4">
        <f>L27+L28</f>
        <v>0</v>
      </c>
      <c r="M29" s="4"/>
      <c r="N29" s="4">
        <f>N27+N28</f>
        <v>0</v>
      </c>
      <c r="O29" s="4"/>
      <c r="P29" s="4">
        <f>P27+P28</f>
        <v>0</v>
      </c>
      <c r="Q29" s="4"/>
      <c r="R29" s="4">
        <f>R27+R28</f>
        <v>0</v>
      </c>
      <c r="S29" s="4"/>
      <c r="T29" s="4">
        <f>T27+T28</f>
        <v>0</v>
      </c>
      <c r="V29" s="4">
        <f>V27+V28</f>
        <v>2</v>
      </c>
      <c r="W29" s="4">
        <f>W27+W28</f>
        <v>13</v>
      </c>
      <c r="X29" s="4"/>
      <c r="Y29" s="4">
        <f>Y27+Y28</f>
        <v>42</v>
      </c>
      <c r="Z29" s="4"/>
      <c r="AA29" s="4">
        <f>AA27+AA28</f>
        <v>84</v>
      </c>
      <c r="AB29" s="4"/>
      <c r="AC29" s="4">
        <f>AC27+AC28</f>
        <v>121</v>
      </c>
      <c r="AD29" s="4"/>
      <c r="AE29" s="4">
        <f>AE27+AE28</f>
        <v>230</v>
      </c>
      <c r="AF29" s="4"/>
      <c r="AG29" s="4">
        <f>AG27+AG28</f>
        <v>283</v>
      </c>
      <c r="AH29" s="4"/>
      <c r="AI29" s="4">
        <f>AI27+AI28</f>
        <v>358</v>
      </c>
      <c r="AJ29" s="4"/>
      <c r="AK29" s="4">
        <f>AK27+AK28</f>
        <v>343</v>
      </c>
      <c r="AL29" s="4"/>
      <c r="AM29" s="4">
        <f>AM27+AM28</f>
        <v>292</v>
      </c>
      <c r="AN29" s="4"/>
      <c r="AO29" s="4">
        <f>AO27+AO28</f>
        <v>284</v>
      </c>
      <c r="AP29" s="4"/>
      <c r="AQ29" s="4">
        <f>AQ27+AQ28</f>
        <v>261</v>
      </c>
      <c r="AR29" s="4"/>
      <c r="AS29" s="4">
        <f>AS27+AS28</f>
        <v>255</v>
      </c>
      <c r="AT29" s="4"/>
      <c r="AU29" s="4">
        <f>AU27+AU28</f>
        <v>273</v>
      </c>
      <c r="AV29" s="4"/>
      <c r="AW29" s="4">
        <f>AW27+AW28</f>
        <v>276</v>
      </c>
      <c r="AX29" s="4"/>
      <c r="AY29" s="4">
        <f>AY27+AY28</f>
        <v>148</v>
      </c>
      <c r="AZ29" s="4"/>
      <c r="BA29" s="4">
        <f>BA27+BA28</f>
        <v>0</v>
      </c>
      <c r="BB29" s="4"/>
      <c r="BC29" s="4">
        <f>'[5]SheetF1 Summary'!BB48</f>
        <v>3265</v>
      </c>
      <c r="BD29" s="84">
        <f>(BC27/BC29)</f>
        <v>0.86370597243491576</v>
      </c>
      <c r="BE29" s="10">
        <f>((0.3*AS27)+(0.85*AU27)+(0.9*AW27)+(0.97*AY27))</f>
        <v>604.59</v>
      </c>
      <c r="BF29" s="10">
        <f>((0.3*AS29)+(0.85*AU29)+(0.9*AW29)+(0.97*AY29))</f>
        <v>700.51</v>
      </c>
      <c r="BG29" s="11">
        <f>BE29/BF29</f>
        <v>0.86307119098942209</v>
      </c>
      <c r="BH29" s="21" t="s">
        <v>248</v>
      </c>
      <c r="CH29" t="s">
        <v>76</v>
      </c>
    </row>
    <row r="30" spans="1:86" ht="18" x14ac:dyDescent="0.25">
      <c r="A30" s="77"/>
      <c r="B30" s="6"/>
      <c r="C30" s="77"/>
      <c r="D30" s="4"/>
      <c r="E30" s="7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6"/>
      <c r="BF30" s="6"/>
      <c r="BG30" s="6"/>
      <c r="BH30" s="21" t="s">
        <v>248</v>
      </c>
      <c r="CH30" t="s">
        <v>76</v>
      </c>
    </row>
    <row r="31" spans="1:86" ht="18" x14ac:dyDescent="0.25">
      <c r="A31" s="77"/>
      <c r="B31" s="101" t="s">
        <v>34</v>
      </c>
      <c r="C31" s="38"/>
      <c r="D31" s="8"/>
      <c r="F31" s="4" t="s">
        <v>31</v>
      </c>
      <c r="G31" s="4"/>
      <c r="H31" s="4"/>
      <c r="I31" s="4"/>
      <c r="J31" s="4"/>
      <c r="K31" s="4"/>
      <c r="L31" s="116">
        <f>'[6]SheetR1 Summary'!G62</f>
        <v>1</v>
      </c>
      <c r="M31" s="117"/>
      <c r="N31" s="116">
        <f>'[6]SheetR1 Summary'!I62</f>
        <v>7</v>
      </c>
      <c r="O31" s="116"/>
      <c r="P31" s="116">
        <f>'[6]SheetR1 Summary'!K62</f>
        <v>0</v>
      </c>
      <c r="Q31" s="116"/>
      <c r="R31" s="116">
        <f>'[6]SheetR1 Summary'!M62</f>
        <v>1</v>
      </c>
      <c r="S31" s="117"/>
      <c r="T31" s="116">
        <f>'[6]SheetR1 Summary'!J62</f>
        <v>0</v>
      </c>
      <c r="U31" s="117"/>
      <c r="V31" s="116">
        <f>'[6]SheetR1 Summary'!Q62</f>
        <v>2</v>
      </c>
      <c r="W31" s="116">
        <f>'[6]SheetR1 Summary'!S62</f>
        <v>4</v>
      </c>
      <c r="X31" s="116"/>
      <c r="Y31" s="116">
        <f>'[6]SheetR1 Summary'!U62</f>
        <v>8</v>
      </c>
      <c r="Z31" s="116"/>
      <c r="AA31" s="116">
        <f>'[6]SheetR1 Summary'!W62</f>
        <v>15</v>
      </c>
      <c r="AB31" s="116"/>
      <c r="AC31" s="116">
        <f>'[6]SheetR1 Summary'!Y62</f>
        <v>34</v>
      </c>
      <c r="AD31" s="116"/>
      <c r="AE31" s="116">
        <f>'[6]SheetR1 Summary'!AA62</f>
        <v>26</v>
      </c>
      <c r="AF31" s="116"/>
      <c r="AG31" s="116">
        <f>'[6]SheetR1 Summary'!AC62</f>
        <v>31</v>
      </c>
      <c r="AH31" s="116"/>
      <c r="AI31" s="116">
        <f>'[6]SheetR1 Summary'!AE62</f>
        <v>57</v>
      </c>
      <c r="AJ31" s="116"/>
      <c r="AK31" s="116">
        <f>'[6]SheetR1 Summary'!AG62</f>
        <v>117</v>
      </c>
      <c r="AL31" s="116"/>
      <c r="AM31" s="116">
        <f>'[6]SheetR1 Summary'!AI62</f>
        <v>194</v>
      </c>
      <c r="AN31" s="116"/>
      <c r="AO31" s="116">
        <f>'[6]SheetR1 Summary'!AK62</f>
        <v>255</v>
      </c>
      <c r="AP31" s="116"/>
      <c r="AQ31" s="116">
        <f>'[6]SheetR1 Summary'!AM62</f>
        <v>247</v>
      </c>
      <c r="AR31" s="116"/>
      <c r="AS31" s="116">
        <f>'[6]SheetR1 Summary'!AO62</f>
        <v>233</v>
      </c>
      <c r="AT31" s="116"/>
      <c r="AU31" s="116">
        <f>'[6]SheetR1 Summary'!AQ62</f>
        <v>160</v>
      </c>
      <c r="AV31" s="116"/>
      <c r="AW31" s="116">
        <f>'[6]SheetR1 Summary'!AS62</f>
        <v>161</v>
      </c>
      <c r="AX31" s="116"/>
      <c r="AY31" s="116">
        <f>'[6]SheetR1 Summary'!AU62</f>
        <v>75</v>
      </c>
      <c r="AZ31" s="116"/>
      <c r="BA31" s="116">
        <f>'[6]SheetR1 Summary'!AW62</f>
        <v>1</v>
      </c>
      <c r="BB31" s="116"/>
      <c r="BC31" s="116">
        <f>'[6]SheetR1 Summary'!AX62</f>
        <v>1629</v>
      </c>
      <c r="BD31" s="4"/>
      <c r="BE31" s="6"/>
      <c r="BF31" s="6"/>
      <c r="BG31" s="6"/>
      <c r="BH31" s="21" t="s">
        <v>248</v>
      </c>
      <c r="CH31" t="s">
        <v>76</v>
      </c>
    </row>
    <row r="32" spans="1:86" ht="18" x14ac:dyDescent="0.25">
      <c r="A32" s="77"/>
      <c r="B32" s="132" t="s">
        <v>223</v>
      </c>
      <c r="C32" s="7"/>
      <c r="D32" s="7"/>
      <c r="E32" s="113" t="s">
        <v>263</v>
      </c>
      <c r="F32" s="4" t="s">
        <v>32</v>
      </c>
      <c r="G32" s="4"/>
      <c r="H32" s="4"/>
      <c r="I32" s="4"/>
      <c r="J32" s="4"/>
      <c r="K32" s="4"/>
      <c r="L32" s="4">
        <f>'[6]SheetR1 Summary'!G63</f>
        <v>1</v>
      </c>
      <c r="N32" s="4">
        <f>'[6]SheetR1 Summary'!I63</f>
        <v>4</v>
      </c>
      <c r="O32" s="4"/>
      <c r="P32" s="4">
        <f>'[6]SheetR1 Summary'!K63</f>
        <v>2</v>
      </c>
      <c r="Q32" s="4"/>
      <c r="R32" s="4">
        <f>'[6]SheetR1 Summary'!M63</f>
        <v>1</v>
      </c>
      <c r="T32" s="4">
        <f>'[6]SheetR1 Summary'!J63</f>
        <v>0</v>
      </c>
      <c r="V32" s="4">
        <f>'[6]SheetR1 Summary'!Q63</f>
        <v>2</v>
      </c>
      <c r="W32" s="4">
        <f>'[6]SheetR1 Summary'!S63</f>
        <v>5</v>
      </c>
      <c r="X32" s="4"/>
      <c r="Y32" s="4">
        <f>'[6]SheetR1 Summary'!U63</f>
        <v>11</v>
      </c>
      <c r="Z32" s="4"/>
      <c r="AA32" s="4">
        <f>'[6]SheetR1 Summary'!W63</f>
        <v>10</v>
      </c>
      <c r="AB32" s="4"/>
      <c r="AC32" s="4">
        <f>'[6]SheetR1 Summary'!Y63</f>
        <v>6</v>
      </c>
      <c r="AD32" s="4"/>
      <c r="AE32" s="4">
        <f>'[6]SheetR1 Summary'!AA63</f>
        <v>13</v>
      </c>
      <c r="AF32" s="4"/>
      <c r="AG32" s="4">
        <f>'[6]SheetR1 Summary'!AC63</f>
        <v>20</v>
      </c>
      <c r="AH32" s="4"/>
      <c r="AI32" s="4">
        <f>'[6]SheetR1 Summary'!AE63</f>
        <v>32</v>
      </c>
      <c r="AJ32" s="4"/>
      <c r="AK32" s="4">
        <f>'[6]SheetR1 Summary'!AG63</f>
        <v>26</v>
      </c>
      <c r="AL32" s="4"/>
      <c r="AM32" s="4">
        <f>'[6]SheetR1 Summary'!AI63</f>
        <v>38</v>
      </c>
      <c r="AN32" s="4"/>
      <c r="AO32" s="4">
        <f>'[6]SheetR1 Summary'!AK63</f>
        <v>30</v>
      </c>
      <c r="AP32" s="4"/>
      <c r="AQ32" s="4">
        <f>'[6]SheetR1 Summary'!AM63</f>
        <v>41</v>
      </c>
      <c r="AR32" s="4"/>
      <c r="AS32" s="4">
        <f>'[6]SheetR1 Summary'!AO63</f>
        <v>40</v>
      </c>
      <c r="AT32" s="4"/>
      <c r="AU32" s="4">
        <f>'[6]SheetR1 Summary'!AQ63</f>
        <v>60</v>
      </c>
      <c r="AV32" s="4"/>
      <c r="AW32" s="4">
        <f>'[6]SheetR1 Summary'!AS63</f>
        <v>52</v>
      </c>
      <c r="AX32" s="4"/>
      <c r="AY32" s="4">
        <f>'[6]SheetR1 Summary'!AU63</f>
        <v>49</v>
      </c>
      <c r="AZ32" s="4"/>
      <c r="BA32" s="4">
        <f>'[6]SheetR1 Summary'!AW63</f>
        <v>0</v>
      </c>
      <c r="BB32" s="4"/>
      <c r="BC32" s="4">
        <f>'[6]SheetR1 Summary'!AX63</f>
        <v>445</v>
      </c>
      <c r="BD32" s="4"/>
      <c r="BE32" s="6"/>
      <c r="BF32" s="6"/>
      <c r="BG32" s="6"/>
      <c r="BH32" s="21" t="s">
        <v>248</v>
      </c>
      <c r="CH32" t="s">
        <v>76</v>
      </c>
    </row>
    <row r="33" spans="1:86" ht="18" x14ac:dyDescent="0.25">
      <c r="A33" s="77"/>
      <c r="B33" s="134" t="s">
        <v>235</v>
      </c>
      <c r="C33" s="77"/>
      <c r="D33" s="4"/>
      <c r="E33" s="137" t="s">
        <v>253</v>
      </c>
      <c r="F33" s="4" t="s">
        <v>33</v>
      </c>
      <c r="G33" s="4"/>
      <c r="H33" s="4"/>
      <c r="I33" s="4"/>
      <c r="J33" s="4"/>
      <c r="K33" s="4"/>
      <c r="L33" s="4">
        <f>L31+L32</f>
        <v>2</v>
      </c>
      <c r="N33" s="4">
        <f>N31+N32</f>
        <v>11</v>
      </c>
      <c r="O33" s="4"/>
      <c r="P33" s="4">
        <f>P31+P32</f>
        <v>2</v>
      </c>
      <c r="Q33" s="4"/>
      <c r="R33" s="4">
        <f>R31+R32</f>
        <v>2</v>
      </c>
      <c r="T33" s="4">
        <f>T31+T32</f>
        <v>0</v>
      </c>
      <c r="V33" s="4">
        <f>V31+V32</f>
        <v>4</v>
      </c>
      <c r="W33" s="4">
        <f>W31+W32</f>
        <v>9</v>
      </c>
      <c r="X33" s="4"/>
      <c r="Y33" s="4">
        <f>Y31+Y32</f>
        <v>19</v>
      </c>
      <c r="Z33" s="4"/>
      <c r="AA33" s="4">
        <f>AA31+AA32</f>
        <v>25</v>
      </c>
      <c r="AB33" s="4"/>
      <c r="AC33" s="4">
        <f>AC31+AC32</f>
        <v>40</v>
      </c>
      <c r="AD33" s="4"/>
      <c r="AE33" s="4">
        <f>AE31+AE32</f>
        <v>39</v>
      </c>
      <c r="AF33" s="4"/>
      <c r="AG33" s="4">
        <f>AG31+AG32</f>
        <v>51</v>
      </c>
      <c r="AH33" s="4"/>
      <c r="AI33" s="4">
        <f>AI31+AI32</f>
        <v>89</v>
      </c>
      <c r="AJ33" s="4"/>
      <c r="AK33" s="4">
        <f>AK31+AK32</f>
        <v>143</v>
      </c>
      <c r="AL33" s="4"/>
      <c r="AM33" s="4">
        <f>AM31+AM32</f>
        <v>232</v>
      </c>
      <c r="AN33" s="4"/>
      <c r="AO33" s="4">
        <f>AO31+AO32</f>
        <v>285</v>
      </c>
      <c r="AP33" s="4"/>
      <c r="AQ33" s="4">
        <f>AQ31+AQ32</f>
        <v>288</v>
      </c>
      <c r="AR33" s="4"/>
      <c r="AS33" s="4">
        <f>AS31+AS32</f>
        <v>273</v>
      </c>
      <c r="AT33" s="4"/>
      <c r="AU33" s="4">
        <f>AU31+AU32</f>
        <v>220</v>
      </c>
      <c r="AV33" s="4"/>
      <c r="AW33" s="4">
        <f>AW31+AW32</f>
        <v>213</v>
      </c>
      <c r="AX33" s="4"/>
      <c r="AY33" s="4">
        <f>AY31+AY32</f>
        <v>124</v>
      </c>
      <c r="AZ33" s="4"/>
      <c r="BA33" s="4">
        <f>BA31+BA32</f>
        <v>1</v>
      </c>
      <c r="BB33" s="4"/>
      <c r="BC33" s="4">
        <f>'[6]SheetR1 Summary'!AX64</f>
        <v>2074</v>
      </c>
      <c r="BD33" s="84">
        <f>(BC31/BC33)</f>
        <v>0.78543876567020254</v>
      </c>
      <c r="BE33" s="10">
        <f>((0.3*AS31)+(0.85*AU31)+(0.9*AW31)+(0.97*AY31))</f>
        <v>423.54999999999995</v>
      </c>
      <c r="BF33" s="10">
        <f>((0.3*AS33)+(0.85*AU33)+(0.9*AW33)+(0.97*AY33))</f>
        <v>580.88</v>
      </c>
      <c r="BG33" s="11">
        <f>BE33/BF33</f>
        <v>0.72915232061699486</v>
      </c>
      <c r="BH33" s="21" t="s">
        <v>248</v>
      </c>
      <c r="CH33" t="s">
        <v>76</v>
      </c>
    </row>
    <row r="34" spans="1:86" ht="18" x14ac:dyDescent="0.25">
      <c r="A34" s="77"/>
      <c r="B34" s="6"/>
      <c r="C34" s="77"/>
      <c r="D34" s="4"/>
      <c r="E34" s="7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6"/>
      <c r="BF34" s="6"/>
      <c r="BG34" s="6"/>
      <c r="BH34" s="21" t="s">
        <v>248</v>
      </c>
      <c r="CH34" t="s">
        <v>76</v>
      </c>
    </row>
    <row r="35" spans="1:86" ht="18" x14ac:dyDescent="0.25">
      <c r="A35" s="77"/>
      <c r="B35" s="102" t="s">
        <v>185</v>
      </c>
      <c r="C35" s="5"/>
      <c r="D35" s="5"/>
      <c r="F35" s="116" t="s">
        <v>31</v>
      </c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>
        <v>0</v>
      </c>
      <c r="U35" s="117"/>
      <c r="V35" s="116">
        <v>0</v>
      </c>
      <c r="W35" s="116">
        <f>'[7]SheetA1 summary'!H50</f>
        <v>0</v>
      </c>
      <c r="X35" s="116"/>
      <c r="Y35" s="116">
        <f>'[7]SheetA1 summary'!J50</f>
        <v>0</v>
      </c>
      <c r="Z35" s="116"/>
      <c r="AA35" s="116">
        <f>'[7]SheetA1 summary'!L50</f>
        <v>0</v>
      </c>
      <c r="AB35" s="116"/>
      <c r="AC35" s="116">
        <f>'[7]SheetA1 summary'!N50</f>
        <v>0</v>
      </c>
      <c r="AD35" s="116"/>
      <c r="AE35" s="116">
        <f>'[7]SheetA1 summary'!P50</f>
        <v>0</v>
      </c>
      <c r="AF35" s="116"/>
      <c r="AG35" s="116">
        <f>'[7]SheetA1 summary'!R50</f>
        <v>0</v>
      </c>
      <c r="AH35" s="116"/>
      <c r="AI35" s="116">
        <f>'[7]SheetA1 summary'!T50</f>
        <v>2</v>
      </c>
      <c r="AJ35" s="116"/>
      <c r="AK35" s="116">
        <f>'[7]SheetA1 summary'!V50</f>
        <v>9</v>
      </c>
      <c r="AL35" s="116"/>
      <c r="AM35" s="116">
        <f>'[7]SheetA1 summary'!X50</f>
        <v>21</v>
      </c>
      <c r="AN35" s="116"/>
      <c r="AO35" s="116">
        <f>'[7]SheetA1 summary'!Z50</f>
        <v>47</v>
      </c>
      <c r="AP35" s="116"/>
      <c r="AQ35" s="116">
        <f>'[7]SheetA1 summary'!AB50</f>
        <v>105</v>
      </c>
      <c r="AR35" s="116"/>
      <c r="AS35" s="116">
        <f>'[7]SheetA1 summary'!AD50</f>
        <v>73</v>
      </c>
      <c r="AT35" s="116"/>
      <c r="AU35" s="116">
        <f>'[7]SheetA1 summary'!AF50</f>
        <v>88</v>
      </c>
      <c r="AV35" s="116"/>
      <c r="AW35" s="116">
        <f>'[7]SheetA1 summary'!AH50</f>
        <v>77</v>
      </c>
      <c r="AX35" s="116"/>
      <c r="AY35" s="116">
        <f>'[7]SheetA1 summary'!AJ50</f>
        <v>33</v>
      </c>
      <c r="AZ35" s="116"/>
      <c r="BA35" s="116">
        <f>'[7]SheetA1 summary'!AL50</f>
        <v>0</v>
      </c>
      <c r="BB35" s="116"/>
      <c r="BC35" s="116">
        <f>'[7]SheetA1 summary'!AM50</f>
        <v>460</v>
      </c>
      <c r="BD35" s="4"/>
      <c r="BE35" s="6"/>
      <c r="BF35" s="6"/>
      <c r="BG35" s="6"/>
      <c r="BH35" s="21" t="s">
        <v>248</v>
      </c>
      <c r="CH35" t="s">
        <v>76</v>
      </c>
    </row>
    <row r="36" spans="1:86" ht="18" x14ac:dyDescent="0.25">
      <c r="A36" s="77"/>
      <c r="B36" s="132" t="s">
        <v>224</v>
      </c>
      <c r="C36" s="7"/>
      <c r="D36" s="7"/>
      <c r="E36" s="113" t="s">
        <v>263</v>
      </c>
      <c r="F36" s="4" t="s">
        <v>32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>
        <v>0</v>
      </c>
      <c r="V36" s="4">
        <v>0</v>
      </c>
      <c r="W36" s="4">
        <f>'[7]SheetA1 summary'!H51</f>
        <v>0</v>
      </c>
      <c r="X36" s="4"/>
      <c r="Y36" s="4">
        <f>'[7]SheetA1 summary'!J51</f>
        <v>0</v>
      </c>
      <c r="Z36" s="4"/>
      <c r="AA36" s="4">
        <f>'[7]SheetA1 summary'!L51</f>
        <v>0</v>
      </c>
      <c r="AB36" s="4"/>
      <c r="AC36" s="4">
        <f>'[7]SheetA1 summary'!N51</f>
        <v>0</v>
      </c>
      <c r="AD36" s="4"/>
      <c r="AE36" s="4">
        <f>'[7]SheetA1 summary'!P51</f>
        <v>0</v>
      </c>
      <c r="AF36" s="4"/>
      <c r="AG36" s="4">
        <f>'[7]SheetA1 summary'!R51</f>
        <v>0</v>
      </c>
      <c r="AH36" s="4"/>
      <c r="AI36" s="4">
        <f>'[7]SheetA1 summary'!T51</f>
        <v>0</v>
      </c>
      <c r="AJ36" s="4"/>
      <c r="AK36" s="4">
        <f>'[7]SheetA1 summary'!V51</f>
        <v>1</v>
      </c>
      <c r="AL36" s="4"/>
      <c r="AM36" s="4">
        <f>'[7]SheetA1 summary'!X51</f>
        <v>1</v>
      </c>
      <c r="AN36" s="4"/>
      <c r="AO36" s="4">
        <f>'[7]SheetA1 summary'!Z51</f>
        <v>3</v>
      </c>
      <c r="AP36" s="4"/>
      <c r="AQ36" s="4">
        <f>'[7]SheetA1 summary'!AB51</f>
        <v>4</v>
      </c>
      <c r="AR36" s="4"/>
      <c r="AS36" s="4">
        <f>'[7]SheetA1 summary'!AD51</f>
        <v>14</v>
      </c>
      <c r="AT36" s="4"/>
      <c r="AU36" s="4">
        <f>'[7]SheetA1 summary'!AF51</f>
        <v>12</v>
      </c>
      <c r="AV36" s="4"/>
      <c r="AW36" s="4">
        <f>'[7]SheetA1 summary'!AH51</f>
        <v>21</v>
      </c>
      <c r="AX36" s="4"/>
      <c r="AY36" s="4">
        <f>'[7]SheetA1 summary'!AJ51</f>
        <v>14</v>
      </c>
      <c r="AZ36" s="4"/>
      <c r="BA36" s="4">
        <f>'[7]SheetA1 summary'!AL51</f>
        <v>0</v>
      </c>
      <c r="BB36" s="4"/>
      <c r="BC36" s="4">
        <f>'[7]SheetA1 summary'!AM51</f>
        <v>71</v>
      </c>
      <c r="BD36" s="4"/>
      <c r="BE36" s="6"/>
      <c r="BF36" s="6"/>
      <c r="BG36" s="6"/>
      <c r="BH36" s="21" t="s">
        <v>248</v>
      </c>
      <c r="CH36" t="s">
        <v>76</v>
      </c>
    </row>
    <row r="37" spans="1:86" ht="18" x14ac:dyDescent="0.25">
      <c r="A37" s="77"/>
      <c r="B37" s="134" t="s">
        <v>236</v>
      </c>
      <c r="C37" s="77"/>
      <c r="D37" s="4"/>
      <c r="E37" s="137" t="s">
        <v>255</v>
      </c>
      <c r="F37" s="4" t="s">
        <v>33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>
        <f>T35+T36</f>
        <v>0</v>
      </c>
      <c r="V37" s="4">
        <f>V35+V36</f>
        <v>0</v>
      </c>
      <c r="W37" s="4">
        <f>W35+W36</f>
        <v>0</v>
      </c>
      <c r="X37" s="4"/>
      <c r="Y37" s="4">
        <f>Y35+Y36</f>
        <v>0</v>
      </c>
      <c r="Z37" s="4"/>
      <c r="AA37" s="4">
        <f>AA35+AA36</f>
        <v>0</v>
      </c>
      <c r="AB37" s="4"/>
      <c r="AC37" s="4">
        <f>AC35+AC36</f>
        <v>0</v>
      </c>
      <c r="AD37" s="4"/>
      <c r="AE37" s="4">
        <f>AE35+AE36</f>
        <v>0</v>
      </c>
      <c r="AF37" s="4"/>
      <c r="AG37" s="4">
        <f>AG35+AG36</f>
        <v>0</v>
      </c>
      <c r="AH37" s="4"/>
      <c r="AI37" s="4">
        <f>AI35+AI36</f>
        <v>2</v>
      </c>
      <c r="AJ37" s="4"/>
      <c r="AK37" s="4">
        <f>AK35+AK36</f>
        <v>10</v>
      </c>
      <c r="AL37" s="4"/>
      <c r="AM37" s="4">
        <f>AM35+AM36</f>
        <v>22</v>
      </c>
      <c r="AN37" s="4"/>
      <c r="AO37" s="4">
        <f>AO35+AO36</f>
        <v>50</v>
      </c>
      <c r="AP37" s="4"/>
      <c r="AQ37" s="4">
        <f>AQ35+AQ36</f>
        <v>109</v>
      </c>
      <c r="AR37" s="4"/>
      <c r="AS37" s="4">
        <f>AS35+AS36</f>
        <v>87</v>
      </c>
      <c r="AT37" s="4"/>
      <c r="AU37" s="4">
        <f>AU35+AU36</f>
        <v>100</v>
      </c>
      <c r="AV37" s="4"/>
      <c r="AW37" s="4">
        <f>AW35+AW36</f>
        <v>98</v>
      </c>
      <c r="AX37" s="4"/>
      <c r="AY37" s="4">
        <f>AY35+AY36</f>
        <v>47</v>
      </c>
      <c r="AZ37" s="4"/>
      <c r="BA37" s="4">
        <f>BA35+BA36</f>
        <v>0</v>
      </c>
      <c r="BB37" s="4"/>
      <c r="BC37" s="4">
        <f>'[7]SheetA1 summary'!AM52</f>
        <v>531</v>
      </c>
      <c r="BD37" s="84">
        <f>(BC35/BC37)</f>
        <v>0.86629001883239176</v>
      </c>
      <c r="BE37" s="10">
        <f>((0.3*AS35)+(0.85*AU35)+(0.9*AW35)+(0.97*AY35))</f>
        <v>198.01</v>
      </c>
      <c r="BF37" s="10">
        <f>((0.3*AS37)+(0.85*AU37)+(0.9*AW37)+(0.97*AY37))</f>
        <v>244.89000000000001</v>
      </c>
      <c r="BG37" s="11">
        <f>BE37/BF37</f>
        <v>0.80856711176446561</v>
      </c>
      <c r="BH37" s="21" t="s">
        <v>248</v>
      </c>
      <c r="CH37" t="s">
        <v>76</v>
      </c>
    </row>
    <row r="38" spans="1:86" ht="18" x14ac:dyDescent="0.25">
      <c r="A38" s="77"/>
      <c r="B38" s="6"/>
      <c r="C38" s="77"/>
      <c r="D38" s="4"/>
      <c r="E38" s="7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10"/>
      <c r="BF38" s="10"/>
      <c r="BG38" s="11"/>
      <c r="BH38" s="21" t="s">
        <v>248</v>
      </c>
      <c r="CH38" t="s">
        <v>76</v>
      </c>
    </row>
    <row r="39" spans="1:86" ht="18" x14ac:dyDescent="0.25">
      <c r="A39" s="77"/>
      <c r="B39" s="101" t="s">
        <v>158</v>
      </c>
      <c r="C39" s="38"/>
      <c r="D39" s="8"/>
      <c r="F39" s="116" t="s">
        <v>31</v>
      </c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>
        <v>0</v>
      </c>
      <c r="U39" s="117"/>
      <c r="V39" s="116">
        <v>0</v>
      </c>
      <c r="W39" s="116">
        <f>'[8]SheetUSA1-WSE summary'!H38</f>
        <v>0</v>
      </c>
      <c r="X39" s="116"/>
      <c r="Y39" s="116">
        <f>'[8]SheetUSA1-WSE summary'!J38</f>
        <v>0</v>
      </c>
      <c r="Z39" s="116"/>
      <c r="AA39" s="116">
        <f>'[8]SheetUSA1-WSE summary'!L38</f>
        <v>0</v>
      </c>
      <c r="AB39" s="116"/>
      <c r="AC39" s="116">
        <f>'[8]SheetUSA1-WSE summary'!N38</f>
        <v>0</v>
      </c>
      <c r="AD39" s="116"/>
      <c r="AE39" s="116">
        <f>'[8]SheetUSA1-WSE summary'!P38</f>
        <v>0</v>
      </c>
      <c r="AF39" s="116"/>
      <c r="AG39" s="116">
        <f>'[8]SheetUSA1-WSE summary'!R38</f>
        <v>0</v>
      </c>
      <c r="AH39" s="116"/>
      <c r="AI39" s="116">
        <f>'[8]SheetUSA1-WSE summary'!T38</f>
        <v>1</v>
      </c>
      <c r="AJ39" s="116"/>
      <c r="AK39" s="116">
        <f>'[8]SheetUSA1-WSE summary'!V38</f>
        <v>8</v>
      </c>
      <c r="AL39" s="116"/>
      <c r="AM39" s="116">
        <f>'[8]SheetUSA1-WSE summary'!X38</f>
        <v>73</v>
      </c>
      <c r="AN39" s="116"/>
      <c r="AO39" s="116">
        <f>'[8]SheetUSA1-WSE summary'!Z38</f>
        <v>168</v>
      </c>
      <c r="AP39" s="116"/>
      <c r="AQ39" s="116">
        <f>'[8]SheetUSA1-WSE summary'!AB38</f>
        <v>246</v>
      </c>
      <c r="AR39" s="116"/>
      <c r="AS39" s="116">
        <f>'[8]SheetUSA1-WSE summary'!AD38</f>
        <v>166</v>
      </c>
      <c r="AT39" s="116"/>
      <c r="AU39" s="116">
        <f>'[8]SheetUSA1-WSE summary'!AF38</f>
        <v>199</v>
      </c>
      <c r="AV39" s="116"/>
      <c r="AW39" s="116">
        <f>'[8]SheetUSA1-WSE summary'!AH38</f>
        <v>207</v>
      </c>
      <c r="AX39" s="116"/>
      <c r="AY39" s="116">
        <f>'[8]SheetUSA1-WSE summary'!AJ38</f>
        <v>100</v>
      </c>
      <c r="AZ39" s="116"/>
      <c r="BA39" s="116">
        <f>'[8]SheetUSA1-WSE summary'!AL38</f>
        <v>5</v>
      </c>
      <c r="BB39" s="116"/>
      <c r="BC39" s="116">
        <f>'[8]SheetUSA1-WSE summary'!AN38</f>
        <v>1171</v>
      </c>
      <c r="BD39" s="4"/>
      <c r="BE39" s="6"/>
      <c r="BF39" s="6"/>
      <c r="BG39" s="6"/>
      <c r="BH39" s="21" t="s">
        <v>248</v>
      </c>
      <c r="CH39" t="s">
        <v>76</v>
      </c>
    </row>
    <row r="40" spans="1:86" ht="18" x14ac:dyDescent="0.25">
      <c r="A40" s="77"/>
      <c r="B40" s="133" t="s">
        <v>225</v>
      </c>
      <c r="C40" s="77"/>
      <c r="D40" s="4"/>
      <c r="E40" s="113" t="s">
        <v>264</v>
      </c>
      <c r="F40" s="4" t="s">
        <v>32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>
        <v>0</v>
      </c>
      <c r="V40" s="4">
        <v>0</v>
      </c>
      <c r="W40" s="4">
        <f>'[8]SheetUSA1-WSE summary'!H39</f>
        <v>0</v>
      </c>
      <c r="X40" s="4"/>
      <c r="Y40" s="4">
        <f>'[8]SheetUSA1-WSE summary'!J39</f>
        <v>0</v>
      </c>
      <c r="Z40" s="4"/>
      <c r="AA40" s="4">
        <f>'[8]SheetUSA1-WSE summary'!L39</f>
        <v>0</v>
      </c>
      <c r="AB40" s="4"/>
      <c r="AC40" s="4">
        <f>'[8]SheetUSA1-WSE summary'!N39</f>
        <v>0</v>
      </c>
      <c r="AD40" s="4"/>
      <c r="AE40" s="4">
        <f>'[8]SheetUSA1-WSE summary'!P39</f>
        <v>0</v>
      </c>
      <c r="AF40" s="4"/>
      <c r="AG40" s="4">
        <f>'[8]SheetUSA1-WSE summary'!R39</f>
        <v>0</v>
      </c>
      <c r="AH40" s="4"/>
      <c r="AI40" s="4">
        <f>'[8]SheetUSA1-WSE summary'!T39</f>
        <v>0</v>
      </c>
      <c r="AJ40" s="4"/>
      <c r="AK40" s="4">
        <f>'[8]SheetUSA1-WSE summary'!V39</f>
        <v>2</v>
      </c>
      <c r="AL40" s="4"/>
      <c r="AM40" s="4">
        <f>'[8]SheetUSA1-WSE summary'!X39</f>
        <v>4</v>
      </c>
      <c r="AN40" s="4"/>
      <c r="AO40" s="4">
        <f>'[8]SheetUSA1-WSE summary'!Z39</f>
        <v>9</v>
      </c>
      <c r="AP40" s="4"/>
      <c r="AQ40" s="4">
        <f>'[8]SheetUSA1-WSE summary'!AB39</f>
        <v>6</v>
      </c>
      <c r="AR40" s="4"/>
      <c r="AS40" s="4">
        <f>'[8]SheetUSA1-WSE summary'!AD39</f>
        <v>22</v>
      </c>
      <c r="AT40" s="4"/>
      <c r="AU40" s="4">
        <f>'[8]SheetUSA1-WSE summary'!AF39</f>
        <v>11</v>
      </c>
      <c r="AV40" s="4"/>
      <c r="AW40" s="4">
        <f>'[8]SheetUSA1-WSE summary'!AH39</f>
        <v>9</v>
      </c>
      <c r="AX40" s="4"/>
      <c r="AY40" s="4">
        <f>'[8]SheetUSA1-WSE summary'!AJ39</f>
        <v>25</v>
      </c>
      <c r="AZ40" s="4"/>
      <c r="BA40" s="4">
        <f>'[8]SheetUSA1-WSE summary'!AL39</f>
        <v>0</v>
      </c>
      <c r="BB40" s="4"/>
      <c r="BC40" s="4">
        <f>'[8]SheetUSA1-WSE summary'!AN39</f>
        <v>88</v>
      </c>
      <c r="BD40" s="4"/>
      <c r="BE40" s="6"/>
      <c r="BF40" s="6"/>
      <c r="BG40" s="6"/>
      <c r="BH40" s="21" t="s">
        <v>248</v>
      </c>
      <c r="CH40" t="s">
        <v>76</v>
      </c>
    </row>
    <row r="41" spans="1:86" ht="18" x14ac:dyDescent="0.25">
      <c r="A41" s="77"/>
      <c r="B41" s="107" t="s">
        <v>237</v>
      </c>
      <c r="C41" s="77"/>
      <c r="D41" s="4"/>
      <c r="E41" s="137" t="s">
        <v>256</v>
      </c>
      <c r="F41" s="4" t="s">
        <v>33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>
        <f>T39+T40</f>
        <v>0</v>
      </c>
      <c r="V41" s="4">
        <f>V39+V40</f>
        <v>0</v>
      </c>
      <c r="W41" s="4">
        <f>W39+W40</f>
        <v>0</v>
      </c>
      <c r="X41" s="4"/>
      <c r="Y41" s="4">
        <f>Y39+Y40</f>
        <v>0</v>
      </c>
      <c r="Z41" s="4"/>
      <c r="AA41" s="4">
        <f>AA39+AA40</f>
        <v>0</v>
      </c>
      <c r="AB41" s="4"/>
      <c r="AC41" s="4">
        <f>AC39+AC40</f>
        <v>0</v>
      </c>
      <c r="AD41" s="4"/>
      <c r="AE41" s="4">
        <f>AE39+AE40</f>
        <v>0</v>
      </c>
      <c r="AF41" s="4"/>
      <c r="AG41" s="4">
        <f>AG39+AG40</f>
        <v>0</v>
      </c>
      <c r="AH41" s="4"/>
      <c r="AI41" s="4">
        <f>AI39+AI40</f>
        <v>1</v>
      </c>
      <c r="AJ41" s="4"/>
      <c r="AK41" s="4">
        <f>AK39+AK40</f>
        <v>10</v>
      </c>
      <c r="AL41" s="4"/>
      <c r="AM41" s="4">
        <f>AM39+AM40</f>
        <v>77</v>
      </c>
      <c r="AN41" s="4"/>
      <c r="AO41" s="4">
        <f>AO39+AO40</f>
        <v>177</v>
      </c>
      <c r="AP41" s="4"/>
      <c r="AQ41" s="4">
        <f>AQ39+AQ40</f>
        <v>252</v>
      </c>
      <c r="AR41" s="4"/>
      <c r="AS41" s="4">
        <f>AS39+AS40</f>
        <v>188</v>
      </c>
      <c r="AT41" s="4"/>
      <c r="AU41" s="4">
        <f>AU39+AU40</f>
        <v>210</v>
      </c>
      <c r="AV41" s="4"/>
      <c r="AW41" s="4">
        <f>AW39+AW40</f>
        <v>216</v>
      </c>
      <c r="AX41" s="4"/>
      <c r="AY41" s="4">
        <f>AY39+AY40</f>
        <v>125</v>
      </c>
      <c r="AZ41" s="4"/>
      <c r="BA41" s="4">
        <f>BA39+BA40</f>
        <v>5</v>
      </c>
      <c r="BB41" s="4"/>
      <c r="BC41" s="4">
        <f>'[8]SheetUSA1-WSE summary'!AN40</f>
        <v>1259</v>
      </c>
      <c r="BD41" s="84">
        <f>(BC39/BC41)</f>
        <v>0.93010325655281967</v>
      </c>
      <c r="BE41" s="10">
        <f>((0.3*AS39)+(0.85*AU39)+(0.9*AW39)+(0.97*AY39))</f>
        <v>502.25</v>
      </c>
      <c r="BF41" s="10">
        <f>((0.3*AS41)+(0.85*AU41)+(0.9*AW41)+(0.97*AY41))</f>
        <v>550.54999999999995</v>
      </c>
      <c r="BG41" s="11">
        <f>BE41/BF41</f>
        <v>0.9122695486331851</v>
      </c>
      <c r="BH41" s="21" t="s">
        <v>248</v>
      </c>
      <c r="CH41" t="s">
        <v>76</v>
      </c>
    </row>
    <row r="42" spans="1:86" ht="18" x14ac:dyDescent="0.25">
      <c r="A42" s="77"/>
      <c r="B42" s="6"/>
      <c r="C42" s="77"/>
      <c r="D42" s="4"/>
      <c r="E42" s="7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10"/>
      <c r="BF42" s="10"/>
      <c r="BG42" s="11"/>
      <c r="BH42" s="21" t="s">
        <v>248</v>
      </c>
      <c r="CH42" t="s">
        <v>76</v>
      </c>
    </row>
    <row r="43" spans="1:86" ht="18" x14ac:dyDescent="0.25">
      <c r="A43" s="77"/>
      <c r="B43" s="101" t="s">
        <v>159</v>
      </c>
      <c r="C43" s="38"/>
      <c r="D43" s="8"/>
      <c r="F43" s="116" t="s">
        <v>31</v>
      </c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>
        <v>0</v>
      </c>
      <c r="U43" s="117"/>
      <c r="V43" s="116">
        <v>0</v>
      </c>
      <c r="W43" s="116">
        <f>'[9]SheetUSA1-NE summary'!H38</f>
        <v>0</v>
      </c>
      <c r="X43" s="116"/>
      <c r="Y43" s="116">
        <f>'[9]SheetUSA1-NE summary'!J38</f>
        <v>0</v>
      </c>
      <c r="Z43" s="116"/>
      <c r="AA43" s="116">
        <f>'[9]SheetUSA1-NE summary'!L38</f>
        <v>0</v>
      </c>
      <c r="AB43" s="116"/>
      <c r="AC43" s="116">
        <f>'[9]SheetUSA1-NE summary'!N38</f>
        <v>0</v>
      </c>
      <c r="AD43" s="116"/>
      <c r="AE43" s="116">
        <f>'[9]SheetUSA1-NE summary'!P38</f>
        <v>0</v>
      </c>
      <c r="AF43" s="116"/>
      <c r="AG43" s="116">
        <f>'[9]SheetUSA1-NE summary'!R38</f>
        <v>2</v>
      </c>
      <c r="AH43" s="116"/>
      <c r="AI43" s="116">
        <f>'[9]SheetUSA1-NE summary'!T38</f>
        <v>3</v>
      </c>
      <c r="AJ43" s="116"/>
      <c r="AK43" s="116">
        <f>'[9]SheetUSA1-NE summary'!V38</f>
        <v>21</v>
      </c>
      <c r="AL43" s="116"/>
      <c r="AM43" s="116">
        <f>'[9]SheetUSA1-NE summary'!X38</f>
        <v>129</v>
      </c>
      <c r="AN43" s="116"/>
      <c r="AO43" s="116">
        <f>'[9]SheetUSA1-NE summary'!Z38</f>
        <v>302</v>
      </c>
      <c r="AP43" s="116"/>
      <c r="AQ43" s="116">
        <f>'[9]SheetUSA1-NE summary'!AB38</f>
        <v>352</v>
      </c>
      <c r="AR43" s="116"/>
      <c r="AS43" s="116">
        <f>'[9]SheetUSA1-NE summary'!AD38</f>
        <v>260</v>
      </c>
      <c r="AT43" s="116"/>
      <c r="AU43" s="116">
        <f>'[9]SheetUSA1-NE summary'!AF38</f>
        <v>263</v>
      </c>
      <c r="AV43" s="116"/>
      <c r="AW43" s="116">
        <f>'[9]SheetUSA1-NE summary'!AH38</f>
        <v>225</v>
      </c>
      <c r="AX43" s="116"/>
      <c r="AY43" s="116">
        <f>'[9]SheetUSA1-NE summary'!AJ38</f>
        <v>109</v>
      </c>
      <c r="AZ43" s="116"/>
      <c r="BA43" s="116">
        <f>'[9]SheetUSA1-NE summary'!AL38</f>
        <v>16</v>
      </c>
      <c r="BB43" s="116"/>
      <c r="BC43" s="116">
        <f>'[9]SheetUSA1-NE summary'!AN38</f>
        <v>1685</v>
      </c>
      <c r="BD43" s="4"/>
      <c r="BE43" s="6"/>
      <c r="BF43" s="6"/>
      <c r="BG43" s="6"/>
      <c r="BH43" s="21" t="s">
        <v>248</v>
      </c>
      <c r="CH43" t="s">
        <v>76</v>
      </c>
    </row>
    <row r="44" spans="1:86" ht="18" x14ac:dyDescent="0.25">
      <c r="A44" s="77"/>
      <c r="B44" s="133" t="s">
        <v>226</v>
      </c>
      <c r="C44" s="77"/>
      <c r="D44" s="4"/>
      <c r="E44" s="113" t="s">
        <v>264</v>
      </c>
      <c r="F44" s="4" t="s">
        <v>32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>
        <v>0</v>
      </c>
      <c r="V44" s="4">
        <v>0</v>
      </c>
      <c r="W44" s="4">
        <f>'[9]SheetUSA1-NE summary'!H39</f>
        <v>0</v>
      </c>
      <c r="X44" s="4"/>
      <c r="Y44" s="4">
        <f>'[9]SheetUSA1-NE summary'!J39</f>
        <v>0</v>
      </c>
      <c r="Z44" s="4"/>
      <c r="AA44" s="4">
        <f>'[9]SheetUSA1-NE summary'!L39</f>
        <v>0</v>
      </c>
      <c r="AB44" s="4"/>
      <c r="AC44" s="4">
        <f>'[9]SheetUSA1-NE summary'!N39</f>
        <v>0</v>
      </c>
      <c r="AD44" s="4"/>
      <c r="AE44" s="4">
        <f>'[9]SheetUSA1-NE summary'!P39</f>
        <v>0</v>
      </c>
      <c r="AF44" s="4"/>
      <c r="AG44" s="4">
        <f>'[9]SheetUSA1-NE summary'!R39</f>
        <v>0</v>
      </c>
      <c r="AH44" s="4"/>
      <c r="AI44" s="4">
        <f>'[9]SheetUSA1-NE summary'!T39</f>
        <v>1</v>
      </c>
      <c r="AJ44" s="4"/>
      <c r="AK44" s="4">
        <f>'[9]SheetUSA1-NE summary'!V39</f>
        <v>6</v>
      </c>
      <c r="AL44" s="4"/>
      <c r="AM44" s="4">
        <f>'[9]SheetUSA1-NE summary'!X39</f>
        <v>3</v>
      </c>
      <c r="AN44" s="4"/>
      <c r="AO44" s="4">
        <f>'[9]SheetUSA1-NE summary'!Z39</f>
        <v>5</v>
      </c>
      <c r="AP44" s="4"/>
      <c r="AQ44" s="4">
        <f>'[9]SheetUSA1-NE summary'!AB39</f>
        <v>8</v>
      </c>
      <c r="AR44" s="4"/>
      <c r="AS44" s="4">
        <f>'[9]SheetUSA1-NE summary'!AD39</f>
        <v>20</v>
      </c>
      <c r="AT44" s="4"/>
      <c r="AU44" s="4">
        <f>'[9]SheetUSA1-NE summary'!AF39</f>
        <v>13</v>
      </c>
      <c r="AV44" s="4"/>
      <c r="AW44" s="4">
        <f>'[9]SheetUSA1-NE summary'!AH39</f>
        <v>15</v>
      </c>
      <c r="AX44" s="4"/>
      <c r="AY44" s="4">
        <f>'[9]SheetUSA1-NE summary'!AJ39</f>
        <v>25</v>
      </c>
      <c r="AZ44" s="4"/>
      <c r="BA44" s="4">
        <f>'[9]SheetUSA1-NE summary'!AL39</f>
        <v>1</v>
      </c>
      <c r="BB44" s="4"/>
      <c r="BC44" s="4">
        <f>'[9]SheetUSA1-NE summary'!AN39</f>
        <v>97</v>
      </c>
      <c r="BD44" s="4"/>
      <c r="BE44" s="6"/>
      <c r="BF44" s="6"/>
      <c r="BG44" s="6"/>
      <c r="BH44" s="21" t="s">
        <v>248</v>
      </c>
      <c r="CH44" t="s">
        <v>76</v>
      </c>
    </row>
    <row r="45" spans="1:86" ht="18" x14ac:dyDescent="0.25">
      <c r="A45" s="77"/>
      <c r="B45" s="107" t="s">
        <v>238</v>
      </c>
      <c r="C45" s="77"/>
      <c r="D45" s="4"/>
      <c r="E45" s="137" t="s">
        <v>254</v>
      </c>
      <c r="F45" s="4" t="s">
        <v>33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>
        <f>T43+T44</f>
        <v>0</v>
      </c>
      <c r="V45" s="4">
        <f>V43+V44</f>
        <v>0</v>
      </c>
      <c r="W45" s="4">
        <f>W43+W44</f>
        <v>0</v>
      </c>
      <c r="X45" s="4"/>
      <c r="Y45" s="4">
        <f>Y43+Y44</f>
        <v>0</v>
      </c>
      <c r="Z45" s="4"/>
      <c r="AA45" s="4">
        <f>AA43+AA44</f>
        <v>0</v>
      </c>
      <c r="AB45" s="4"/>
      <c r="AC45" s="4">
        <f>AC43+AC44</f>
        <v>0</v>
      </c>
      <c r="AD45" s="4"/>
      <c r="AE45" s="4">
        <f>AE43+AE44</f>
        <v>0</v>
      </c>
      <c r="AF45" s="4"/>
      <c r="AG45" s="4">
        <f>AG43+AG44</f>
        <v>2</v>
      </c>
      <c r="AH45" s="4"/>
      <c r="AI45" s="4">
        <f>AI43+AI44</f>
        <v>4</v>
      </c>
      <c r="AJ45" s="4"/>
      <c r="AK45" s="4">
        <f>AK43+AK44</f>
        <v>27</v>
      </c>
      <c r="AL45" s="4"/>
      <c r="AM45" s="4">
        <f>AM43+AM44</f>
        <v>132</v>
      </c>
      <c r="AN45" s="4"/>
      <c r="AO45" s="4">
        <f>AO43+AO44</f>
        <v>307</v>
      </c>
      <c r="AP45" s="4"/>
      <c r="AQ45" s="4">
        <f>AQ43+AQ44</f>
        <v>360</v>
      </c>
      <c r="AR45" s="4"/>
      <c r="AS45" s="4">
        <f>AS43+AS44</f>
        <v>280</v>
      </c>
      <c r="AT45" s="4"/>
      <c r="AU45" s="4">
        <f>AU43+AU44</f>
        <v>276</v>
      </c>
      <c r="AV45" s="4"/>
      <c r="AW45" s="4">
        <f>AW43+AW44</f>
        <v>240</v>
      </c>
      <c r="AX45" s="4"/>
      <c r="AY45" s="4">
        <f>AY43+AY44</f>
        <v>134</v>
      </c>
      <c r="AZ45" s="4"/>
      <c r="BA45" s="4">
        <f>BA43+BA44</f>
        <v>17</v>
      </c>
      <c r="BB45" s="4"/>
      <c r="BC45" s="4">
        <f>'[9]SheetUSA1-NE summary'!AN40</f>
        <v>1782</v>
      </c>
      <c r="BD45" s="84">
        <f>(BC43/BC45)</f>
        <v>0.9455667789001122</v>
      </c>
      <c r="BE45" s="10">
        <f>((0.3*AS43)+(0.85*AU43)+(0.9*AW43)+(0.97*AY43))</f>
        <v>609.78</v>
      </c>
      <c r="BF45" s="10">
        <f>((0.3*AS45)+(0.85*AU45)+(0.9*AW45)+(0.97*AY45))</f>
        <v>664.58</v>
      </c>
      <c r="BG45" s="11">
        <f>BE45/BF45</f>
        <v>0.91754190616630038</v>
      </c>
      <c r="BH45" s="21" t="s">
        <v>248</v>
      </c>
      <c r="CH45" t="s">
        <v>76</v>
      </c>
    </row>
    <row r="46" spans="1:86" ht="18" x14ac:dyDescent="0.25">
      <c r="A46" s="77"/>
      <c r="B46" s="6"/>
      <c r="C46" s="77"/>
      <c r="D46" s="4"/>
      <c r="E46" s="7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10"/>
      <c r="BF46" s="10"/>
      <c r="BG46" s="11"/>
      <c r="BH46" s="21" t="s">
        <v>248</v>
      </c>
      <c r="CH46" t="s">
        <v>76</v>
      </c>
    </row>
    <row r="47" spans="1:86" ht="18" x14ac:dyDescent="0.25">
      <c r="A47" s="77"/>
      <c r="B47" s="101" t="s">
        <v>177</v>
      </c>
      <c r="C47" s="38"/>
      <c r="D47" s="8"/>
      <c r="E47" s="113"/>
      <c r="F47" s="116" t="s">
        <v>31</v>
      </c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>
        <v>0</v>
      </c>
      <c r="U47" s="117"/>
      <c r="V47" s="116">
        <f>'[10]SheetB1-R Summary'!J30</f>
        <v>0</v>
      </c>
      <c r="W47" s="116">
        <f>'[10]SheetB1-R Summary'!K30</f>
        <v>4</v>
      </c>
      <c r="X47" s="116"/>
      <c r="Y47" s="116">
        <f>'[10]SheetB1-R Summary'!M30</f>
        <v>6</v>
      </c>
      <c r="Z47" s="116"/>
      <c r="AA47" s="116">
        <f>'[10]SheetB1-R Summary'!O30</f>
        <v>9</v>
      </c>
      <c r="AB47" s="116"/>
      <c r="AC47" s="116">
        <f>'[10]SheetB1-R Summary'!Q30</f>
        <v>20</v>
      </c>
      <c r="AD47" s="116"/>
      <c r="AE47" s="116">
        <f>'[10]SheetB1-R Summary'!S30</f>
        <v>58</v>
      </c>
      <c r="AF47" s="116"/>
      <c r="AG47" s="116">
        <f>'[10]SheetB1-R Summary'!U30</f>
        <v>110</v>
      </c>
      <c r="AH47" s="116"/>
      <c r="AI47" s="116">
        <f>'[10]SheetB1-R Summary'!W30</f>
        <v>83</v>
      </c>
      <c r="AJ47" s="116"/>
      <c r="AK47" s="116">
        <f>'[10]SheetB1-R Summary'!Y30</f>
        <v>94</v>
      </c>
      <c r="AL47" s="116"/>
      <c r="AM47" s="116">
        <f>'[10]SheetB1-R Summary'!AA30</f>
        <v>122</v>
      </c>
      <c r="AN47" s="116"/>
      <c r="AO47" s="116">
        <f>'[10]SheetB1-R Summary'!AC30</f>
        <v>164</v>
      </c>
      <c r="AP47" s="116"/>
      <c r="AQ47" s="116">
        <f>'[10]SheetB1-R Summary'!AE30</f>
        <v>137</v>
      </c>
      <c r="AR47" s="116"/>
      <c r="AS47" s="116">
        <f>'[10]SheetB1-R Summary'!AG30</f>
        <v>75</v>
      </c>
      <c r="AT47" s="116"/>
      <c r="AU47" s="116">
        <f>'[10]SheetB1-R Summary'!AI30</f>
        <v>82</v>
      </c>
      <c r="AV47" s="116"/>
      <c r="AW47" s="116">
        <f>'[10]SheetB1-R Summary'!AK30</f>
        <v>138</v>
      </c>
      <c r="AX47" s="116"/>
      <c r="AY47" s="116">
        <f>'[10]SheetB1-R Summary'!AM30</f>
        <v>63</v>
      </c>
      <c r="AZ47" s="116"/>
      <c r="BA47" s="116">
        <f>'[10]SheetB1-R Summary'!AO30</f>
        <v>5</v>
      </c>
      <c r="BB47" s="116"/>
      <c r="BC47" s="116">
        <f>'[10]SheetB1-R Summary'!AP30</f>
        <v>1170</v>
      </c>
      <c r="BD47" s="116"/>
      <c r="BE47" s="4"/>
      <c r="BF47" s="10"/>
      <c r="BG47" s="11"/>
      <c r="BH47" s="21" t="s">
        <v>248</v>
      </c>
      <c r="CH47" t="s">
        <v>76</v>
      </c>
    </row>
    <row r="48" spans="1:86" ht="18" x14ac:dyDescent="0.25">
      <c r="A48" s="77"/>
      <c r="B48" s="133" t="s">
        <v>227</v>
      </c>
      <c r="C48" s="77"/>
      <c r="D48" s="4"/>
      <c r="E48" s="113" t="s">
        <v>258</v>
      </c>
      <c r="F48" s="4" t="s">
        <v>32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>
        <v>0</v>
      </c>
      <c r="V48" s="4">
        <f>'[10]SheetB1-R Summary'!J31</f>
        <v>0</v>
      </c>
      <c r="W48" s="4">
        <f>'[10]SheetB1-R Summary'!K31</f>
        <v>0</v>
      </c>
      <c r="X48" s="4"/>
      <c r="Y48" s="4">
        <f>'[10]SheetB1-R Summary'!M31</f>
        <v>1</v>
      </c>
      <c r="Z48" s="4"/>
      <c r="AA48" s="4">
        <f>'[10]SheetB1-R Summary'!O31</f>
        <v>6</v>
      </c>
      <c r="AB48" s="4"/>
      <c r="AC48" s="4">
        <f>'[10]SheetB1-R Summary'!Q31</f>
        <v>6</v>
      </c>
      <c r="AD48" s="4"/>
      <c r="AE48" s="4">
        <f>'[10]SheetB1-R Summary'!S31</f>
        <v>5</v>
      </c>
      <c r="AF48" s="4"/>
      <c r="AG48" s="4">
        <f>'[10]SheetB1-R Summary'!U31</f>
        <v>7</v>
      </c>
      <c r="AH48" s="4"/>
      <c r="AI48" s="4">
        <f>'[10]SheetB1-R Summary'!W31</f>
        <v>29</v>
      </c>
      <c r="AJ48" s="4"/>
      <c r="AK48" s="4">
        <f>'[10]SheetB1-R Summary'!Y31</f>
        <v>27</v>
      </c>
      <c r="AL48" s="4"/>
      <c r="AM48" s="4">
        <f>'[10]SheetB1-R Summary'!AA31</f>
        <v>24</v>
      </c>
      <c r="AN48" s="4"/>
      <c r="AO48" s="4">
        <f>'[10]SheetB1-R Summary'!AC31</f>
        <v>12</v>
      </c>
      <c r="AP48" s="4"/>
      <c r="AQ48" s="4">
        <f>'[10]SheetB1-R Summary'!AE31</f>
        <v>9</v>
      </c>
      <c r="AR48" s="4"/>
      <c r="AS48" s="4">
        <f>'[10]SheetB1-R Summary'!AG31</f>
        <v>26</v>
      </c>
      <c r="AT48" s="4"/>
      <c r="AU48" s="4">
        <f>'[10]SheetB1-R Summary'!AI31</f>
        <v>15</v>
      </c>
      <c r="AV48" s="4"/>
      <c r="AW48" s="4">
        <f>'[10]SheetB1-R Summary'!AK31</f>
        <v>10</v>
      </c>
      <c r="AX48" s="4"/>
      <c r="AY48" s="4">
        <f>'[10]SheetB1-R Summary'!AM31</f>
        <v>13</v>
      </c>
      <c r="AZ48" s="4"/>
      <c r="BA48" s="4">
        <f>'[10]SheetB1-R Summary'!AO31</f>
        <v>0</v>
      </c>
      <c r="BB48" s="4"/>
      <c r="BC48" s="4">
        <f>'[10]SheetB1-R Summary'!AP31</f>
        <v>190</v>
      </c>
      <c r="BD48" s="4"/>
      <c r="BE48" s="4"/>
      <c r="BF48" s="10"/>
      <c r="BG48" s="11"/>
      <c r="BH48" s="21" t="s">
        <v>248</v>
      </c>
      <c r="CH48" t="s">
        <v>76</v>
      </c>
    </row>
    <row r="49" spans="1:86" ht="18" x14ac:dyDescent="0.25">
      <c r="A49" s="77"/>
      <c r="B49" s="107" t="s">
        <v>239</v>
      </c>
      <c r="C49" s="77"/>
      <c r="D49" s="4"/>
      <c r="E49" s="137" t="s">
        <v>254</v>
      </c>
      <c r="F49" s="4" t="s">
        <v>33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>
        <f>T47+T48</f>
        <v>0</v>
      </c>
      <c r="V49" s="4">
        <f>V47+V48</f>
        <v>0</v>
      </c>
      <c r="W49" s="4">
        <f>W47+W48</f>
        <v>4</v>
      </c>
      <c r="X49" s="4"/>
      <c r="Y49" s="4">
        <f>Y47+Y48</f>
        <v>7</v>
      </c>
      <c r="Z49" s="4"/>
      <c r="AA49" s="4">
        <f>AA47+AA48</f>
        <v>15</v>
      </c>
      <c r="AB49" s="4"/>
      <c r="AC49" s="4">
        <f>AC47+AC48</f>
        <v>26</v>
      </c>
      <c r="AD49" s="4"/>
      <c r="AE49" s="4">
        <f>AE47+AE48</f>
        <v>63</v>
      </c>
      <c r="AF49" s="4"/>
      <c r="AG49" s="4">
        <f>AG47+AG48</f>
        <v>117</v>
      </c>
      <c r="AH49" s="4"/>
      <c r="AI49" s="4">
        <f>AI47+AI48</f>
        <v>112</v>
      </c>
      <c r="AJ49" s="4"/>
      <c r="AK49" s="4">
        <f>AK47+AK48</f>
        <v>121</v>
      </c>
      <c r="AL49" s="4"/>
      <c r="AM49" s="4">
        <f>AM47+AM48</f>
        <v>146</v>
      </c>
      <c r="AN49" s="4"/>
      <c r="AO49" s="4">
        <f>AO47+AO48</f>
        <v>176</v>
      </c>
      <c r="AP49" s="4"/>
      <c r="AQ49" s="4">
        <f>AQ47+AQ48</f>
        <v>146</v>
      </c>
      <c r="AR49" s="4"/>
      <c r="AS49" s="4">
        <f>AS47+AS48</f>
        <v>101</v>
      </c>
      <c r="AT49" s="4"/>
      <c r="AU49" s="4">
        <f>AU47+AU48</f>
        <v>97</v>
      </c>
      <c r="AV49" s="4"/>
      <c r="AW49" s="4">
        <f>AW47+AW48</f>
        <v>148</v>
      </c>
      <c r="AX49" s="4"/>
      <c r="AY49" s="4">
        <f>AY47+AY48</f>
        <v>76</v>
      </c>
      <c r="AZ49" s="52"/>
      <c r="BA49" s="4">
        <f>BA47+BA48</f>
        <v>5</v>
      </c>
      <c r="BB49" s="4"/>
      <c r="BC49" s="4">
        <f>'[10]SheetB1-R Summary'!AP32</f>
        <v>1360</v>
      </c>
      <c r="BD49" s="84">
        <f>(BC47/BC49)</f>
        <v>0.86029411764705888</v>
      </c>
      <c r="BE49" s="10">
        <f>((0.3*AS47)+(0.85*AU47)+(0.9*AW47)+(0.97*AY47))</f>
        <v>277.51</v>
      </c>
      <c r="BF49" s="10">
        <f>((0.3*AS49)+(0.85*AU49)+(0.9*AW49)+(0.97*AY49))</f>
        <v>319.67</v>
      </c>
      <c r="BG49" s="11">
        <f>BE49/BF49</f>
        <v>0.86811399255482213</v>
      </c>
      <c r="BH49" s="21" t="s">
        <v>248</v>
      </c>
      <c r="CH49" t="s">
        <v>76</v>
      </c>
    </row>
    <row r="50" spans="1:86" ht="18" x14ac:dyDescent="0.25">
      <c r="A50" s="77"/>
      <c r="B50" s="103"/>
      <c r="C50" s="81"/>
      <c r="E50" s="80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52"/>
      <c r="AZ50" s="52"/>
      <c r="BA50" s="52"/>
      <c r="BB50" s="4"/>
      <c r="BC50" s="52"/>
      <c r="BD50" s="52"/>
      <c r="BE50" s="10"/>
      <c r="BF50" s="10"/>
      <c r="BG50" s="11"/>
      <c r="BH50" s="21" t="s">
        <v>248</v>
      </c>
      <c r="CH50" t="s">
        <v>76</v>
      </c>
    </row>
    <row r="51" spans="1:86" ht="18" x14ac:dyDescent="0.25">
      <c r="A51" s="77"/>
      <c r="B51" s="101" t="s">
        <v>178</v>
      </c>
      <c r="C51" s="38"/>
      <c r="D51" s="4"/>
      <c r="F51" s="116" t="s">
        <v>31</v>
      </c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>
        <v>0</v>
      </c>
      <c r="U51" s="117"/>
      <c r="V51" s="116">
        <f>'[11]SheetN1-Summary'!J30</f>
        <v>0</v>
      </c>
      <c r="W51" s="116">
        <f>'[11]SheetN1-Summary'!K30</f>
        <v>0</v>
      </c>
      <c r="X51" s="116"/>
      <c r="Y51" s="116">
        <f>'[11]SheetN1-Summary'!M30</f>
        <v>0</v>
      </c>
      <c r="Z51" s="116"/>
      <c r="AA51" s="116">
        <f>'[11]SheetN1-Summary'!O30</f>
        <v>0</v>
      </c>
      <c r="AB51" s="116"/>
      <c r="AC51" s="116">
        <f>'[11]SheetN1-Summary'!Q30</f>
        <v>0</v>
      </c>
      <c r="AD51" s="116"/>
      <c r="AE51" s="116">
        <f>'[11]SheetN1-Summary'!S30</f>
        <v>0</v>
      </c>
      <c r="AF51" s="116"/>
      <c r="AG51" s="116">
        <f>'[11]SheetN1-Summary'!U30</f>
        <v>0</v>
      </c>
      <c r="AH51" s="116"/>
      <c r="AI51" s="116">
        <f>'[11]SheetN1-Summary'!W30</f>
        <v>3</v>
      </c>
      <c r="AJ51" s="116"/>
      <c r="AK51" s="116">
        <f>'[11]SheetN1-Summary'!Y30</f>
        <v>2</v>
      </c>
      <c r="AL51" s="116"/>
      <c r="AM51" s="116">
        <f>'[11]SheetN1-Summary'!AA30</f>
        <v>2</v>
      </c>
      <c r="AN51" s="116"/>
      <c r="AO51" s="116">
        <f>'[11]SheetN1-Summary'!AC30</f>
        <v>7</v>
      </c>
      <c r="AP51" s="116"/>
      <c r="AQ51" s="116">
        <f>'[11]SheetN1-Summary'!AE30</f>
        <v>13</v>
      </c>
      <c r="AR51" s="116"/>
      <c r="AS51" s="116">
        <f>'[11]SheetN1-Summary'!AG30</f>
        <v>2</v>
      </c>
      <c r="AT51" s="116"/>
      <c r="AU51" s="116">
        <f>'[11]SheetN1-Summary'!AI30</f>
        <v>2</v>
      </c>
      <c r="AV51" s="116"/>
      <c r="AW51" s="116">
        <f>'[11]SheetN1-Summary'!AK30</f>
        <v>36</v>
      </c>
      <c r="AX51" s="116"/>
      <c r="AY51" s="116">
        <f>'[11]SheetN1-Summary'!AM30</f>
        <v>32</v>
      </c>
      <c r="AZ51" s="116"/>
      <c r="BA51" s="116">
        <f>'[11]SheetN1-Summary'!AO30</f>
        <v>0</v>
      </c>
      <c r="BB51" s="116"/>
      <c r="BC51" s="116">
        <f>'[11]SheetN1-Summary'!AP30</f>
        <v>99</v>
      </c>
      <c r="BD51" s="4"/>
      <c r="BE51" s="10"/>
      <c r="BF51" s="10"/>
      <c r="BG51" s="11"/>
      <c r="BH51" s="21" t="s">
        <v>248</v>
      </c>
      <c r="CH51" t="s">
        <v>76</v>
      </c>
    </row>
    <row r="52" spans="1:86" ht="18" x14ac:dyDescent="0.25">
      <c r="A52" s="77"/>
      <c r="B52" s="133" t="s">
        <v>228</v>
      </c>
      <c r="C52" s="77"/>
      <c r="D52" s="4"/>
      <c r="E52" s="113" t="s">
        <v>257</v>
      </c>
      <c r="F52" s="4" t="s">
        <v>32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0</v>
      </c>
      <c r="V52" s="4">
        <f>'[11]SheetN1-Summary'!J31</f>
        <v>0</v>
      </c>
      <c r="W52" s="4">
        <f>'[11]SheetN1-Summary'!K31</f>
        <v>0</v>
      </c>
      <c r="X52" s="4"/>
      <c r="Y52" s="4">
        <f>'[11]SheetN1-Summary'!M31</f>
        <v>0</v>
      </c>
      <c r="Z52" s="4"/>
      <c r="AA52" s="4">
        <f>'[11]SheetN1-Summary'!O31</f>
        <v>0</v>
      </c>
      <c r="AB52" s="4"/>
      <c r="AC52" s="4">
        <f>'[11]SheetN1-Summary'!Q31</f>
        <v>0</v>
      </c>
      <c r="AD52" s="4"/>
      <c r="AE52" s="4">
        <f>'[11]SheetN1-Summary'!S31</f>
        <v>0</v>
      </c>
      <c r="AF52" s="4"/>
      <c r="AG52" s="4">
        <f>'[11]SheetN1-Summary'!U31</f>
        <v>0</v>
      </c>
      <c r="AH52" s="4"/>
      <c r="AI52" s="4">
        <f>'[11]SheetN1-Summary'!W31</f>
        <v>0</v>
      </c>
      <c r="AJ52" s="4"/>
      <c r="AK52" s="4">
        <f>'[11]SheetN1-Summary'!Y31</f>
        <v>0</v>
      </c>
      <c r="AL52" s="4"/>
      <c r="AM52" s="4">
        <f>'[11]SheetN1-Summary'!AA31</f>
        <v>0</v>
      </c>
      <c r="AN52" s="4"/>
      <c r="AO52" s="4">
        <f>'[11]SheetN1-Summary'!AC31</f>
        <v>0</v>
      </c>
      <c r="AP52" s="4"/>
      <c r="AQ52" s="4">
        <f>'[11]SheetN1-Summary'!AE31</f>
        <v>0</v>
      </c>
      <c r="AR52" s="4"/>
      <c r="AS52" s="4">
        <f>'[11]SheetN1-Summary'!AG31</f>
        <v>0</v>
      </c>
      <c r="AT52" s="4"/>
      <c r="AU52" s="4">
        <f>'[11]SheetN1-Summary'!AI31</f>
        <v>0</v>
      </c>
      <c r="AV52" s="4"/>
      <c r="AW52" s="4">
        <f>'[11]SheetN1-Summary'!AK31</f>
        <v>0</v>
      </c>
      <c r="AX52" s="4"/>
      <c r="AY52" s="4">
        <f>'[11]SheetN1-Summary'!AM31</f>
        <v>0</v>
      </c>
      <c r="AZ52" s="4"/>
      <c r="BA52" s="4">
        <f>'[11]SheetN1-Summary'!AO31</f>
        <v>0</v>
      </c>
      <c r="BB52" s="4"/>
      <c r="BC52" s="4">
        <f>'[11]SheetN1-Summary'!AP31</f>
        <v>0</v>
      </c>
      <c r="BD52" s="4"/>
      <c r="BE52" s="10"/>
      <c r="BF52" s="10"/>
      <c r="BG52" s="11"/>
      <c r="BH52" s="21" t="s">
        <v>248</v>
      </c>
      <c r="CH52" t="s">
        <v>76</v>
      </c>
    </row>
    <row r="53" spans="1:86" ht="18" x14ac:dyDescent="0.25">
      <c r="A53" s="77"/>
      <c r="B53" s="107" t="s">
        <v>240</v>
      </c>
      <c r="C53" s="77"/>
      <c r="D53" s="4"/>
      <c r="E53" s="137" t="s">
        <v>252</v>
      </c>
      <c r="F53" s="4" t="s">
        <v>33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>
        <f>T51+T52</f>
        <v>0</v>
      </c>
      <c r="V53" s="4">
        <f>V51+V52</f>
        <v>0</v>
      </c>
      <c r="W53" s="4">
        <f>W51+W52</f>
        <v>0</v>
      </c>
      <c r="X53" s="4"/>
      <c r="Y53" s="4">
        <f>Y51+Y52</f>
        <v>0</v>
      </c>
      <c r="Z53" s="4"/>
      <c r="AA53" s="4">
        <f>AA51+AA52</f>
        <v>0</v>
      </c>
      <c r="AB53" s="4"/>
      <c r="AC53" s="4">
        <f>AC51+AC52</f>
        <v>0</v>
      </c>
      <c r="AD53" s="4"/>
      <c r="AE53" s="4">
        <f>AE51+AE52</f>
        <v>0</v>
      </c>
      <c r="AF53" s="4"/>
      <c r="AG53" s="4">
        <f>AG51+AG52</f>
        <v>0</v>
      </c>
      <c r="AH53" s="4"/>
      <c r="AI53" s="4">
        <f>AI51+AI52</f>
        <v>3</v>
      </c>
      <c r="AJ53" s="4"/>
      <c r="AK53" s="4">
        <f>AK51+AK52</f>
        <v>2</v>
      </c>
      <c r="AL53" s="4"/>
      <c r="AM53" s="4">
        <f>AM51+AM52</f>
        <v>2</v>
      </c>
      <c r="AN53" s="4"/>
      <c r="AO53" s="4">
        <f>AO51+AO52</f>
        <v>7</v>
      </c>
      <c r="AP53" s="4"/>
      <c r="AQ53" s="4">
        <f>AQ51+AQ52</f>
        <v>13</v>
      </c>
      <c r="AR53" s="4"/>
      <c r="AS53" s="4">
        <f>AS51+AS52</f>
        <v>2</v>
      </c>
      <c r="AT53" s="4"/>
      <c r="AU53" s="4">
        <f>AU51+AU52</f>
        <v>2</v>
      </c>
      <c r="AV53" s="4"/>
      <c r="AW53" s="4">
        <f>AW51+AW52</f>
        <v>36</v>
      </c>
      <c r="AX53" s="4"/>
      <c r="AY53" s="4">
        <f>AY51+AY52</f>
        <v>32</v>
      </c>
      <c r="AZ53" s="52"/>
      <c r="BA53" s="4">
        <f>BA51+BA52</f>
        <v>0</v>
      </c>
      <c r="BB53" s="4"/>
      <c r="BC53" s="4">
        <f>'[11]SheetN1-Summary'!AP32</f>
        <v>99</v>
      </c>
      <c r="BD53" s="52"/>
      <c r="BE53" s="10">
        <f>((0.3*AS51)+(0.85*AU51)+(0.9*AW51)+(0.97*AY51))</f>
        <v>65.739999999999995</v>
      </c>
      <c r="BF53" s="10">
        <f>((0.3*AS53)+(0.85*AU53)+(0.9*AW53)+(0.97*AY53))</f>
        <v>65.739999999999995</v>
      </c>
      <c r="BG53" s="11"/>
      <c r="BH53" s="21" t="s">
        <v>248</v>
      </c>
      <c r="CH53" t="s">
        <v>76</v>
      </c>
    </row>
    <row r="54" spans="1:86" ht="18" x14ac:dyDescent="0.25">
      <c r="A54" s="77"/>
      <c r="B54" s="6"/>
      <c r="C54" s="77"/>
      <c r="D54" s="4"/>
      <c r="E54" s="58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V54" s="52"/>
      <c r="W54" s="52"/>
      <c r="X54" s="4"/>
      <c r="Y54" s="52"/>
      <c r="Z54" s="4"/>
      <c r="AA54" s="52"/>
      <c r="AB54" s="4"/>
      <c r="AC54" s="52"/>
      <c r="AD54" s="4"/>
      <c r="AE54" s="52"/>
      <c r="AF54" s="4"/>
      <c r="AG54" s="52"/>
      <c r="AH54" s="4"/>
      <c r="AI54" s="52"/>
      <c r="AJ54" s="4"/>
      <c r="AK54" s="52"/>
      <c r="AL54" s="4"/>
      <c r="AM54" s="52"/>
      <c r="AN54" s="4"/>
      <c r="AO54" s="52"/>
      <c r="AP54" s="4"/>
      <c r="AQ54" s="52"/>
      <c r="AR54" s="4"/>
      <c r="AS54" s="52"/>
      <c r="AT54" s="4"/>
      <c r="AU54" s="52"/>
      <c r="AV54" s="4"/>
      <c r="AW54" s="52"/>
      <c r="AX54" s="4"/>
      <c r="AY54" s="52"/>
      <c r="AZ54" s="52"/>
      <c r="BA54" s="52"/>
      <c r="BB54" s="4"/>
      <c r="BC54" s="52"/>
      <c r="BD54" s="52"/>
      <c r="BE54" s="10"/>
      <c r="BF54" s="10"/>
      <c r="BG54" s="11"/>
      <c r="BH54" s="21" t="s">
        <v>248</v>
      </c>
      <c r="CH54" t="s">
        <v>76</v>
      </c>
    </row>
    <row r="55" spans="1:86" ht="18" x14ac:dyDescent="0.25">
      <c r="A55" s="77"/>
      <c r="B55" s="101" t="s">
        <v>184</v>
      </c>
      <c r="C55" s="38"/>
      <c r="D55" s="4"/>
      <c r="F55" s="116" t="s">
        <v>31</v>
      </c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>
        <v>0</v>
      </c>
      <c r="U55" s="117"/>
      <c r="V55" s="116">
        <f>'[11]SheetN1-Summary'!J34</f>
        <v>0</v>
      </c>
      <c r="W55" s="116">
        <f>'[12]SheetBR1 summary'!H46</f>
        <v>0</v>
      </c>
      <c r="X55" s="116"/>
      <c r="Y55" s="116">
        <f>'[12]SheetBR1 summary'!J46</f>
        <v>0</v>
      </c>
      <c r="Z55" s="116"/>
      <c r="AA55" s="116">
        <f>'[12]SheetBR1 summary'!L46</f>
        <v>0</v>
      </c>
      <c r="AB55" s="116"/>
      <c r="AC55" s="116">
        <f>'[12]SheetBR1 summary'!N46</f>
        <v>0</v>
      </c>
      <c r="AD55" s="116"/>
      <c r="AE55" s="116">
        <f>'[12]SheetBR1 summary'!P46</f>
        <v>0</v>
      </c>
      <c r="AF55" s="116"/>
      <c r="AG55" s="116">
        <f>'[12]SheetBR1 summary'!R46</f>
        <v>0</v>
      </c>
      <c r="AH55" s="4"/>
      <c r="AI55" s="116">
        <f>'[12]SheetBR1 summary'!T46</f>
        <v>0</v>
      </c>
      <c r="AJ55" s="116"/>
      <c r="AK55" s="116">
        <f>'[12]SheetBR1 summary'!V46</f>
        <v>2</v>
      </c>
      <c r="AL55" s="116"/>
      <c r="AM55" s="116">
        <f>'[12]SheetBR1 summary'!X46</f>
        <v>8</v>
      </c>
      <c r="AN55" s="116"/>
      <c r="AO55" s="116">
        <f>'[12]SheetBR1 summary'!Z46</f>
        <v>56</v>
      </c>
      <c r="AP55" s="116"/>
      <c r="AQ55" s="116">
        <f>'[12]SheetBR1 summary'!AB46</f>
        <v>168</v>
      </c>
      <c r="AR55" s="116"/>
      <c r="AS55" s="116">
        <f>'[12]SheetBR1 summary'!AD46</f>
        <v>362</v>
      </c>
      <c r="AT55" s="116"/>
      <c r="AU55" s="116">
        <f>'[12]SheetBR1 summary'!AF46</f>
        <v>717</v>
      </c>
      <c r="AV55" s="116"/>
      <c r="AW55" s="116">
        <f>'[12]SheetBR1 summary'!AH46</f>
        <v>1384</v>
      </c>
      <c r="AX55" s="116"/>
      <c r="AY55" s="116">
        <f>'[12]SheetBR1 summary'!AJ46</f>
        <v>841</v>
      </c>
      <c r="AZ55" s="116"/>
      <c r="BA55" s="116">
        <f>'[12]SheetBR1 summary'!AL46</f>
        <v>35</v>
      </c>
      <c r="BB55" s="116"/>
      <c r="BC55" s="116">
        <f>'[12]SheetBR1 summary'!AM46</f>
        <v>3573</v>
      </c>
      <c r="BD55" s="4"/>
      <c r="BE55" s="10"/>
      <c r="BF55" s="10"/>
      <c r="BG55" s="11"/>
      <c r="BH55" s="21" t="s">
        <v>248</v>
      </c>
      <c r="CH55" t="s">
        <v>76</v>
      </c>
    </row>
    <row r="56" spans="1:86" ht="18" x14ac:dyDescent="0.25">
      <c r="A56" s="77"/>
      <c r="B56" s="133" t="s">
        <v>229</v>
      </c>
      <c r="C56" s="77"/>
      <c r="D56" s="4"/>
      <c r="E56" s="113" t="s">
        <v>259</v>
      </c>
      <c r="F56" s="4" t="s">
        <v>32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>
        <v>0</v>
      </c>
      <c r="V56" s="4">
        <f>'[11]SheetN1-Summary'!J35</f>
        <v>0</v>
      </c>
      <c r="W56" s="4">
        <f>'[12]SheetBR1 summary'!H47</f>
        <v>0</v>
      </c>
      <c r="X56" s="4"/>
      <c r="Y56" s="4">
        <f>'[12]SheetBR1 summary'!J47</f>
        <v>0</v>
      </c>
      <c r="Z56" s="4"/>
      <c r="AA56" s="4">
        <f>'[12]SheetBR1 summary'!L47</f>
        <v>0</v>
      </c>
      <c r="AB56" s="4"/>
      <c r="AC56" s="4">
        <f>'[12]SheetBR1 summary'!N47</f>
        <v>0</v>
      </c>
      <c r="AD56" s="4"/>
      <c r="AE56" s="4">
        <f>'[12]SheetBR1 summary'!P47</f>
        <v>0</v>
      </c>
      <c r="AF56" s="4"/>
      <c r="AG56" s="4">
        <f>'[12]SheetBR1 summary'!R47</f>
        <v>0</v>
      </c>
      <c r="AH56" s="4"/>
      <c r="AI56" s="4">
        <f>'[12]SheetBR1 summary'!T47</f>
        <v>0</v>
      </c>
      <c r="AJ56" s="4"/>
      <c r="AK56" s="4">
        <f>'[12]SheetBR1 summary'!V47</f>
        <v>0</v>
      </c>
      <c r="AL56" s="4"/>
      <c r="AM56" s="4">
        <f>'[12]SheetBR1 summary'!X47</f>
        <v>1</v>
      </c>
      <c r="AN56" s="4"/>
      <c r="AO56" s="4">
        <f>'[12]SheetBR1 summary'!Z47</f>
        <v>2</v>
      </c>
      <c r="AP56" s="4"/>
      <c r="AQ56" s="4">
        <f>'[12]SheetBR1 summary'!AB47</f>
        <v>7</v>
      </c>
      <c r="AR56" s="4"/>
      <c r="AS56" s="4">
        <f>'[12]SheetBR1 summary'!AD47</f>
        <v>3</v>
      </c>
      <c r="AT56" s="4"/>
      <c r="AU56" s="4">
        <f>'[12]SheetBR1 summary'!AF47</f>
        <v>9</v>
      </c>
      <c r="AV56" s="4"/>
      <c r="AW56" s="4">
        <f>'[12]SheetBR1 summary'!AH47</f>
        <v>34</v>
      </c>
      <c r="AX56" s="4"/>
      <c r="AY56" s="4">
        <f>'[12]SheetBR1 summary'!AJ47</f>
        <v>43</v>
      </c>
      <c r="AZ56" s="4"/>
      <c r="BA56" s="4">
        <f>'[12]SheetBR1 summary'!AL47</f>
        <v>2</v>
      </c>
      <c r="BB56" s="4"/>
      <c r="BC56" s="4">
        <f>'[12]SheetBR1 summary'!AM47</f>
        <v>101</v>
      </c>
      <c r="BD56" s="4"/>
      <c r="BE56" s="10"/>
      <c r="BF56" s="10"/>
      <c r="BG56" s="11"/>
      <c r="BH56" s="21" t="s">
        <v>248</v>
      </c>
      <c r="CH56" t="s">
        <v>76</v>
      </c>
    </row>
    <row r="57" spans="1:86" ht="18" x14ac:dyDescent="0.25">
      <c r="A57" s="77"/>
      <c r="B57" s="107" t="s">
        <v>241</v>
      </c>
      <c r="C57" s="77"/>
      <c r="D57" s="4"/>
      <c r="E57" s="137" t="s">
        <v>253</v>
      </c>
      <c r="F57" s="4" t="s">
        <v>33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>
        <f>T55+T56</f>
        <v>0</v>
      </c>
      <c r="V57" s="4">
        <f>V55+V56</f>
        <v>0</v>
      </c>
      <c r="W57" s="4">
        <f>W55+W56</f>
        <v>0</v>
      </c>
      <c r="X57" s="4"/>
      <c r="Y57" s="4">
        <f>Y55+Y56</f>
        <v>0</v>
      </c>
      <c r="Z57" s="4"/>
      <c r="AA57" s="4">
        <f>AA55+AA56</f>
        <v>0</v>
      </c>
      <c r="AB57" s="4"/>
      <c r="AC57" s="4">
        <f>AC55+AC56</f>
        <v>0</v>
      </c>
      <c r="AD57" s="4"/>
      <c r="AE57" s="4">
        <f>AE55+AE56</f>
        <v>0</v>
      </c>
      <c r="AF57" s="4"/>
      <c r="AG57" s="4">
        <f>AG55+AG56</f>
        <v>0</v>
      </c>
      <c r="AH57" s="4"/>
      <c r="AI57" s="4">
        <f>AI55+AI56</f>
        <v>0</v>
      </c>
      <c r="AJ57" s="4"/>
      <c r="AK57" s="4">
        <f>AK55+AK56</f>
        <v>2</v>
      </c>
      <c r="AL57" s="4"/>
      <c r="AM57" s="4">
        <f>AM55+AM56</f>
        <v>9</v>
      </c>
      <c r="AN57" s="4"/>
      <c r="AO57" s="4">
        <f>AO55+AO56</f>
        <v>58</v>
      </c>
      <c r="AP57" s="4"/>
      <c r="AQ57" s="4">
        <f>AQ55+AQ56</f>
        <v>175</v>
      </c>
      <c r="AR57" s="4"/>
      <c r="AS57" s="4">
        <f>AS55+AS56</f>
        <v>365</v>
      </c>
      <c r="AT57" s="4"/>
      <c r="AU57" s="4">
        <f>AU55+AU56</f>
        <v>726</v>
      </c>
      <c r="AV57" s="4"/>
      <c r="AW57" s="4">
        <f>AW55+AW56</f>
        <v>1418</v>
      </c>
      <c r="AX57" s="4"/>
      <c r="AY57" s="4">
        <f>AY55+AY56</f>
        <v>884</v>
      </c>
      <c r="AZ57" s="52"/>
      <c r="BA57" s="4">
        <f>BA55+BA56</f>
        <v>37</v>
      </c>
      <c r="BB57" s="4"/>
      <c r="BC57" s="4">
        <f>'[12]SheetBR1 summary'!AM48</f>
        <v>3674</v>
      </c>
      <c r="BD57" s="52"/>
      <c r="BE57" s="10"/>
      <c r="BF57" s="10"/>
      <c r="BG57" s="11"/>
      <c r="BH57" s="21" t="s">
        <v>248</v>
      </c>
      <c r="CH57" t="s">
        <v>76</v>
      </c>
    </row>
    <row r="58" spans="1:86" ht="18" x14ac:dyDescent="0.25">
      <c r="A58" s="77"/>
      <c r="B58" s="6"/>
      <c r="C58" s="77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6"/>
      <c r="BF58" s="6"/>
      <c r="BG58" s="6"/>
      <c r="BH58" s="21" t="s">
        <v>248</v>
      </c>
      <c r="BL58" s="9"/>
      <c r="BM58" s="9"/>
      <c r="BN58" s="9"/>
      <c r="BO58" s="9"/>
      <c r="BP58" s="41"/>
      <c r="BQ58" s="9">
        <v>1520</v>
      </c>
      <c r="BR58" s="9">
        <v>1550</v>
      </c>
      <c r="BS58" s="9">
        <v>1580</v>
      </c>
      <c r="BT58" s="9">
        <v>1610</v>
      </c>
      <c r="BU58" s="9">
        <v>1650</v>
      </c>
      <c r="BV58" s="9">
        <v>1680</v>
      </c>
      <c r="BW58" s="9">
        <v>1720</v>
      </c>
      <c r="BX58" s="9">
        <v>1750</v>
      </c>
      <c r="BY58" s="9">
        <v>1780</v>
      </c>
      <c r="BZ58" s="9">
        <v>1810</v>
      </c>
      <c r="CA58" s="9">
        <v>1840</v>
      </c>
      <c r="CB58" s="9">
        <v>1870</v>
      </c>
      <c r="CC58" s="9">
        <v>1900</v>
      </c>
      <c r="CD58" s="9">
        <v>1930</v>
      </c>
      <c r="CE58" s="9">
        <v>1960</v>
      </c>
      <c r="CF58" s="9">
        <v>1990</v>
      </c>
      <c r="CG58" s="9">
        <v>2015</v>
      </c>
      <c r="CH58" t="s">
        <v>76</v>
      </c>
    </row>
    <row r="59" spans="1:86" ht="18" x14ac:dyDescent="0.25">
      <c r="A59" s="77"/>
      <c r="B59" s="104" t="s">
        <v>35</v>
      </c>
      <c r="C59" s="82"/>
      <c r="D59" s="39"/>
      <c r="E59" s="4"/>
      <c r="F59" s="4" t="s">
        <v>31</v>
      </c>
      <c r="G59" s="4"/>
      <c r="H59" s="35">
        <f>H11+H15+H19+H23+H27+H31+H35+H39+H47</f>
        <v>1</v>
      </c>
      <c r="I59" s="4"/>
      <c r="J59" s="35">
        <f>J11+J15+J19+J23+J27+J31+J35+J39+J47</f>
        <v>0</v>
      </c>
      <c r="K59" s="4"/>
      <c r="L59" s="35">
        <f>L11+L15+L19+L23+L27+L31+L35+L39+L47</f>
        <v>1</v>
      </c>
      <c r="M59" s="4"/>
      <c r="N59" s="35">
        <f>N11+N15+N19+N23+N27+N31+N35+N39+N47</f>
        <v>8</v>
      </c>
      <c r="O59" s="35"/>
      <c r="P59" s="35">
        <f>P11+P15+P19+P23+P27+P31+P35+P39+P47</f>
        <v>0</v>
      </c>
      <c r="Q59" s="35"/>
      <c r="R59" s="35">
        <f>R11+R15+R19+R23+R27+R31+R35+R39+R47</f>
        <v>3</v>
      </c>
      <c r="S59" s="4"/>
      <c r="T59" s="35">
        <f>T11+T15+T19+T23+T27+T31+T35+T39+T47</f>
        <v>10</v>
      </c>
      <c r="U59" s="35">
        <f>T11+T15+T19+U23+T27+T31+T35+T39+T47</f>
        <v>5</v>
      </c>
      <c r="V59" s="35">
        <f>V11+V15+V19+V23+V27+V31+V35+V39+V47</f>
        <v>63</v>
      </c>
      <c r="W59" s="35">
        <f>W11+W15+W19+W23+W27+W31+W35+W39+W43+W47</f>
        <v>239</v>
      </c>
      <c r="X59" s="35"/>
      <c r="Y59" s="35">
        <f>Y11+Y15+Y19+Y23+Y27+Y31+Y35+Y39+Y43+Y47</f>
        <v>411</v>
      </c>
      <c r="Z59" s="35"/>
      <c r="AA59" s="35">
        <f>AA11+AA15+AA19+AA23+AA27+AA31+AA35+AA39+AA43+AA47</f>
        <v>559</v>
      </c>
      <c r="AB59" s="35"/>
      <c r="AC59" s="35">
        <f>AC11+AC15+AC19+AC23+AC27+AC31+AC35+AC39+AC43+AC47</f>
        <v>996</v>
      </c>
      <c r="AD59" s="35"/>
      <c r="AE59" s="35">
        <f>AE11+AE15+AE19+AE23+AE27+AE31+AE35+AE39+AE43+AE47</f>
        <v>1414</v>
      </c>
      <c r="AF59" s="35"/>
      <c r="AG59" s="35">
        <f>AG11+AG15+AG19+AG23+AG27+AG31+AG35+AG39+AG43+AG47</f>
        <v>1559</v>
      </c>
      <c r="AH59" s="35"/>
      <c r="AI59" s="35">
        <f>AI11+AI15+AI19+AI23+AI27+AI31+AI35+AI39+AI43+AI47+AI51+AI55</f>
        <v>1676</v>
      </c>
      <c r="AJ59" s="35"/>
      <c r="AK59" s="35">
        <f>AK11+AK15+AK19+AK23+AK27+AK31+AK35+AK39+AK43+AK47+AK51+AK55</f>
        <v>2071</v>
      </c>
      <c r="AL59" s="35"/>
      <c r="AM59" s="35">
        <f>AM11+AM15+AM19+AM23+AM27+AM31+AM35+AM39+AM43+AM47+AM51+AM55</f>
        <v>2299</v>
      </c>
      <c r="AN59" s="35"/>
      <c r="AO59" s="35">
        <f>AO11+AO15+AO19+AO23+AO27+AO31+AO35+AO39+AO43+AO47+AO51+AO55</f>
        <v>2499</v>
      </c>
      <c r="AP59" s="35"/>
      <c r="AQ59" s="35">
        <f>AQ11+AQ15+AQ19+AQ23+AQ27+AQ31+AQ35+AQ39+AQ43+AQ47+AQ51+AQ55</f>
        <v>2526</v>
      </c>
      <c r="AR59" s="35"/>
      <c r="AS59" s="35">
        <f>AS11+AS15+AS19+AS23+AS27+AS31+AS35+AS39+AS43+AS47+AS51+AS55</f>
        <v>1976</v>
      </c>
      <c r="AT59" s="35"/>
      <c r="AU59" s="35">
        <f>AU11+AU15+AU19+AU23+AU27+AU31+AU35+AU39+AU43+AU47+AU51+AU55</f>
        <v>2267</v>
      </c>
      <c r="AV59" s="35"/>
      <c r="AW59" s="35">
        <f>AW11+AW15+AW19+AW23+AW27+AW31+AW35+AW39+AW43+AW47+AW51+AW55</f>
        <v>3093</v>
      </c>
      <c r="AX59" s="35"/>
      <c r="AY59" s="35">
        <f>AY11+AY15+AY19+AY23+AY27+AY31+AY35+AY39+AY43+AY47+AY51+AY55</f>
        <v>1644</v>
      </c>
      <c r="AZ59" s="35"/>
      <c r="BA59" s="35">
        <f>BA11+BA15+BA19+BA23+BA27+BA31+BA35+BA39+BA43+BA47+BA51+BA55</f>
        <v>69</v>
      </c>
      <c r="BB59" s="35"/>
      <c r="BC59" s="39">
        <f>BC11+BC15+BC19+BC23+BC27+BC31+BC35+BC39+BC43+BC47+BC51+BC55</f>
        <v>25390</v>
      </c>
      <c r="BD59" s="39"/>
      <c r="BE59" s="6"/>
      <c r="BF59" s="6"/>
      <c r="BG59" s="6"/>
      <c r="BH59" s="21" t="s">
        <v>248</v>
      </c>
      <c r="BL59" s="4"/>
      <c r="BM59" s="4"/>
      <c r="BN59" s="4"/>
      <c r="BO59" s="4"/>
      <c r="BP59" t="s">
        <v>5</v>
      </c>
      <c r="BQ59" s="4">
        <f>T96</f>
        <v>70</v>
      </c>
      <c r="BR59" s="4">
        <f>V96</f>
        <v>80</v>
      </c>
      <c r="BS59" s="4">
        <f>W96</f>
        <v>90</v>
      </c>
      <c r="BT59" s="4">
        <f>Y96</f>
        <v>100</v>
      </c>
      <c r="BU59" s="4">
        <f>AA96</f>
        <v>160</v>
      </c>
      <c r="BV59" s="4">
        <f>AC96</f>
        <v>280</v>
      </c>
      <c r="BW59" s="4">
        <f>AE96</f>
        <v>450</v>
      </c>
      <c r="BX59" s="4">
        <f>AG96</f>
        <v>600</v>
      </c>
      <c r="BY59" s="4">
        <f>AI96</f>
        <v>750</v>
      </c>
      <c r="BZ59" s="4">
        <f>AK96</f>
        <v>900</v>
      </c>
      <c r="CA59" s="4">
        <f>AM96</f>
        <v>1000</v>
      </c>
      <c r="CB59" s="4">
        <f>AO96</f>
        <v>1070</v>
      </c>
      <c r="CC59" s="4">
        <f>AQ96</f>
        <v>1110</v>
      </c>
      <c r="CD59" s="4">
        <f>AS96</f>
        <v>1160</v>
      </c>
      <c r="CE59" s="4">
        <f>AU96</f>
        <v>1190</v>
      </c>
      <c r="CF59" s="4">
        <f>AW96</f>
        <v>1210</v>
      </c>
      <c r="CG59" s="4">
        <f>AY96</f>
        <v>1250</v>
      </c>
      <c r="CH59" t="s">
        <v>76</v>
      </c>
    </row>
    <row r="60" spans="1:86" ht="18" x14ac:dyDescent="0.25">
      <c r="A60" s="77"/>
      <c r="B60" s="6" t="s">
        <v>36</v>
      </c>
      <c r="C60" s="77"/>
      <c r="D60" s="4"/>
      <c r="E60" s="4"/>
      <c r="F60" s="4" t="s">
        <v>32</v>
      </c>
      <c r="G60" s="4"/>
      <c r="H60" s="35">
        <f>H12+H16+H20+H24+H28+H32+H36+H40+H44+H48</f>
        <v>0</v>
      </c>
      <c r="I60" s="4"/>
      <c r="J60" s="35">
        <f>J12+J16+J20+J24+J28+J32+J36+J40+J44+J48</f>
        <v>0</v>
      </c>
      <c r="K60" s="4"/>
      <c r="L60" s="35">
        <f>L12+L16+L20+L24+L28+L32+L36+L40+L44+L48</f>
        <v>1</v>
      </c>
      <c r="M60" s="4"/>
      <c r="N60" s="35">
        <f>N12+N16+N20+N24+N28+N32+N36+N40+N44+N48</f>
        <v>4</v>
      </c>
      <c r="O60" s="35"/>
      <c r="P60" s="35">
        <f>P12+P16+P20+P24+P28+P32+P36+P40+P44+P48</f>
        <v>2</v>
      </c>
      <c r="Q60" s="35"/>
      <c r="R60" s="35">
        <f>R12+R16+R20+R24+R28+R32+R36+R40+R44+R48</f>
        <v>1</v>
      </c>
      <c r="S60" s="4"/>
      <c r="T60" s="35">
        <f>T12+T16+T20+T24+T28+T32+T36+T40+T44+T48</f>
        <v>4</v>
      </c>
      <c r="U60" s="35">
        <f>T12+T16+T20+U24+T28+T32+T36+T40+T48</f>
        <v>1</v>
      </c>
      <c r="V60" s="35">
        <f>V12+V16+V20+V24+V28+V32+V36+V40+V44+V48</f>
        <v>19</v>
      </c>
      <c r="W60" s="35">
        <f>W12+W16+W20+W24+W28+W32+W36+W40+W44+W48</f>
        <v>40</v>
      </c>
      <c r="X60" s="35"/>
      <c r="Y60" s="35">
        <f>Y12+Y16+Y20+Y24+Y28+Y32+Y36+Y40+Y44+Y48</f>
        <v>73</v>
      </c>
      <c r="Z60" s="35"/>
      <c r="AA60" s="35">
        <f>AA12+AA16+AA20+AA24+AA28+AA32+AA36+AA40+AA44+AA48</f>
        <v>141</v>
      </c>
      <c r="AB60" s="35"/>
      <c r="AC60" s="35">
        <f>AC12+AC16+AC20+AC24+AC28+AC32+AC36+AC40+AC44+AC48</f>
        <v>121</v>
      </c>
      <c r="AD60" s="35"/>
      <c r="AE60" s="35">
        <f>AE12+AE16+AE20+AE24+AE28+AE32+AE36+AE40+AE44+AE48</f>
        <v>170</v>
      </c>
      <c r="AF60" s="35"/>
      <c r="AG60" s="35">
        <f>AG12+AG16+AG20+AG24+AG28+AG32+AG36+AG40+AG44+AG48</f>
        <v>198</v>
      </c>
      <c r="AH60" s="35"/>
      <c r="AI60" s="35">
        <f>AI12+AI16+AI20+AI24+AI28+AI32+AI36+AI40+AI44+AI48+AI52+AI56</f>
        <v>327</v>
      </c>
      <c r="AJ60" s="35"/>
      <c r="AK60" s="35">
        <f>AK12+AK16+AK20+AK24+AK28+AK32+AK36+AK40+AK44+AK48+AK52+AK56</f>
        <v>238</v>
      </c>
      <c r="AL60" s="35"/>
      <c r="AM60" s="35">
        <f>AM12+AM16+AM20+AM24+AM28+AM32+AM36+AM40+AM44+AM48+AM52+AM56</f>
        <v>262</v>
      </c>
      <c r="AN60" s="35"/>
      <c r="AO60" s="35">
        <f>AO12+AO16+AO20+AO24+AO28+AO32+AO36+AO40+AO44+AO48+AO52+AO56</f>
        <v>326</v>
      </c>
      <c r="AP60" s="35"/>
      <c r="AQ60" s="35">
        <f>AQ12+AQ16+AQ20+AQ24+AQ28+AQ32+AQ36+AQ40+AQ44+AQ48+AQ52+AQ56</f>
        <v>362</v>
      </c>
      <c r="AR60" s="35"/>
      <c r="AS60" s="35">
        <f>AS12+AS16+AS20+AS24+AS28+AS32+AS36+AS40+AS44+AS48+AS52+AS56</f>
        <v>625</v>
      </c>
      <c r="AT60" s="35"/>
      <c r="AU60" s="35">
        <f>AU12+AU16+AU20+AU24+AU28+AU32+AU36+AU40+AU44+AU48+AU52+AU56</f>
        <v>565</v>
      </c>
      <c r="AV60" s="35"/>
      <c r="AW60" s="35">
        <f>AW12+AW16+AW20+AW24+AW28+AW32+AW36+AW40+AW44+AW48+AW52+AW56</f>
        <v>446</v>
      </c>
      <c r="AX60" s="35"/>
      <c r="AY60" s="35">
        <f>AY12+AY16+AY20+AY24+AY28+AY32+AY36+AY40+AY44+AY48+AY52+AY56</f>
        <v>395</v>
      </c>
      <c r="AZ60" s="35"/>
      <c r="BA60" s="35">
        <f>BA12+BA16+BA20+BA24+BA28+BA32+BA36+BA40+BA44+BA48+BA52+BA56</f>
        <v>7</v>
      </c>
      <c r="BB60" s="35"/>
      <c r="BC60" s="8">
        <f>BC12+BC16+BC20+BC24+BC28+BC32+BC36+BC40+BC44+BC48+BC52+BC56</f>
        <v>4330</v>
      </c>
      <c r="BD60" s="35"/>
      <c r="BE60" s="6"/>
      <c r="BF60" s="6"/>
      <c r="BG60" s="6"/>
      <c r="BH60" s="21" t="s">
        <v>248</v>
      </c>
      <c r="BP60" t="s">
        <v>71</v>
      </c>
      <c r="CH60" t="s">
        <v>76</v>
      </c>
    </row>
    <row r="61" spans="1:86" ht="18" x14ac:dyDescent="0.25">
      <c r="A61" s="77"/>
      <c r="B61" s="6"/>
      <c r="C61" s="77"/>
      <c r="D61" s="4"/>
      <c r="E61" s="4"/>
      <c r="F61" s="4" t="s">
        <v>33</v>
      </c>
      <c r="G61" s="4"/>
      <c r="H61" s="35">
        <f>H59+H60</f>
        <v>1</v>
      </c>
      <c r="I61" s="4"/>
      <c r="J61" s="35">
        <f>J59+J60</f>
        <v>0</v>
      </c>
      <c r="K61" s="4"/>
      <c r="L61" s="35">
        <f>L59+L60</f>
        <v>2</v>
      </c>
      <c r="M61" s="4"/>
      <c r="N61" s="35">
        <f>N59+N60</f>
        <v>12</v>
      </c>
      <c r="O61" s="35"/>
      <c r="P61" s="35">
        <f>P59+P60</f>
        <v>2</v>
      </c>
      <c r="Q61" s="35"/>
      <c r="R61" s="35">
        <f>R59+R60</f>
        <v>4</v>
      </c>
      <c r="S61" s="4"/>
      <c r="T61" s="35">
        <f>T59+T60</f>
        <v>14</v>
      </c>
      <c r="U61" s="35">
        <f>U59+U60</f>
        <v>6</v>
      </c>
      <c r="V61" s="35">
        <f>V59+V60</f>
        <v>82</v>
      </c>
      <c r="W61" s="35">
        <f>W59+W60</f>
        <v>279</v>
      </c>
      <c r="X61" s="35"/>
      <c r="Y61" s="35">
        <f>Y59+Y60</f>
        <v>484</v>
      </c>
      <c r="Z61" s="35"/>
      <c r="AA61" s="35">
        <f>AA59+AA60</f>
        <v>700</v>
      </c>
      <c r="AB61" s="35"/>
      <c r="AC61" s="35">
        <f>AC59+AC60</f>
        <v>1117</v>
      </c>
      <c r="AD61" s="35"/>
      <c r="AE61" s="35">
        <f>AE59+AE60</f>
        <v>1584</v>
      </c>
      <c r="AF61" s="35"/>
      <c r="AG61" s="35">
        <f>AG59+AG60</f>
        <v>1757</v>
      </c>
      <c r="AH61" s="35"/>
      <c r="AI61" s="35">
        <f>AI59+AI60</f>
        <v>2003</v>
      </c>
      <c r="AJ61" s="35"/>
      <c r="AK61" s="35">
        <f>AK59+AK60</f>
        <v>2309</v>
      </c>
      <c r="AL61" s="35"/>
      <c r="AM61" s="35">
        <f>AM59+AM60</f>
        <v>2561</v>
      </c>
      <c r="AN61" s="35"/>
      <c r="AO61" s="35">
        <f>AO59+AO60</f>
        <v>2825</v>
      </c>
      <c r="AP61" s="35"/>
      <c r="AQ61" s="35">
        <f>AQ59+AQ60</f>
        <v>2888</v>
      </c>
      <c r="AR61" s="35"/>
      <c r="AS61" s="35">
        <f>AS59+AS60</f>
        <v>2601</v>
      </c>
      <c r="AT61" s="35"/>
      <c r="AU61" s="35">
        <f>AU59+AU60</f>
        <v>2832</v>
      </c>
      <c r="AV61" s="35"/>
      <c r="AW61" s="35">
        <f>AW59+AW60</f>
        <v>3539</v>
      </c>
      <c r="AX61" s="35"/>
      <c r="AY61" s="35">
        <f>AY59+AY60</f>
        <v>2039</v>
      </c>
      <c r="AZ61" s="35"/>
      <c r="BA61" s="35">
        <f>BA59+BA60</f>
        <v>76</v>
      </c>
      <c r="BB61" s="35"/>
      <c r="BC61" s="35">
        <f>BC59+BC60</f>
        <v>29720</v>
      </c>
      <c r="BD61" s="35"/>
      <c r="BE61" s="10">
        <f>BE13+BE17+BE21+BE25+BE33+BE37+BE41+BE45+BE49</f>
        <v>3448.38</v>
      </c>
      <c r="BF61" s="55">
        <f>SUM(BF13:BF49)</f>
        <v>5424.41</v>
      </c>
      <c r="BG61" s="11">
        <f>BE61/BF61</f>
        <v>0.63571522064150754</v>
      </c>
      <c r="BH61" s="21" t="s">
        <v>248</v>
      </c>
      <c r="CH61" t="s">
        <v>76</v>
      </c>
    </row>
    <row r="62" spans="1:86" ht="18" x14ac:dyDescent="0.25">
      <c r="A62" s="4"/>
      <c r="B62" s="6"/>
      <c r="C62" s="4"/>
      <c r="D62" s="4"/>
      <c r="E62" s="4"/>
      <c r="F62" s="4"/>
      <c r="G62" s="4"/>
      <c r="H62" s="86" t="s">
        <v>245</v>
      </c>
      <c r="I62" s="4"/>
      <c r="J62" s="86" t="s">
        <v>244</v>
      </c>
      <c r="K62" s="4"/>
      <c r="L62" s="86" t="s">
        <v>189</v>
      </c>
      <c r="M62" s="94"/>
      <c r="N62" s="86" t="s">
        <v>188</v>
      </c>
      <c r="O62" s="86"/>
      <c r="P62" s="86" t="s">
        <v>193</v>
      </c>
      <c r="Q62" s="86"/>
      <c r="R62" s="86" t="s">
        <v>194</v>
      </c>
      <c r="S62" s="4"/>
      <c r="T62" s="4"/>
      <c r="U62" s="45" t="s">
        <v>157</v>
      </c>
      <c r="V62" s="45" t="s">
        <v>13</v>
      </c>
      <c r="W62" s="45" t="s">
        <v>14</v>
      </c>
      <c r="X62" s="45"/>
      <c r="Y62" s="45" t="s">
        <v>15</v>
      </c>
      <c r="Z62" s="45"/>
      <c r="AA62" s="45" t="s">
        <v>16</v>
      </c>
      <c r="AB62" s="45"/>
      <c r="AC62" s="45" t="s">
        <v>17</v>
      </c>
      <c r="AD62" s="45"/>
      <c r="AE62" s="45" t="s">
        <v>18</v>
      </c>
      <c r="AF62" s="45"/>
      <c r="AG62" s="45" t="s">
        <v>19</v>
      </c>
      <c r="AH62" s="45"/>
      <c r="AI62" s="45" t="s">
        <v>20</v>
      </c>
      <c r="AJ62" s="45"/>
      <c r="AK62" s="45" t="s">
        <v>21</v>
      </c>
      <c r="AL62" s="45"/>
      <c r="AM62" s="45" t="s">
        <v>22</v>
      </c>
      <c r="AN62" s="45"/>
      <c r="AO62" s="45" t="s">
        <v>23</v>
      </c>
      <c r="AP62" s="45"/>
      <c r="AQ62" s="45" t="s">
        <v>24</v>
      </c>
      <c r="AR62" s="45"/>
      <c r="AS62" s="45" t="s">
        <v>25</v>
      </c>
      <c r="AT62" s="45"/>
      <c r="AU62" s="45" t="s">
        <v>26</v>
      </c>
      <c r="AV62" s="45"/>
      <c r="AW62" s="45" t="s">
        <v>27</v>
      </c>
      <c r="AX62" s="45"/>
      <c r="AY62" s="45" t="s">
        <v>28</v>
      </c>
      <c r="AZ62" s="45"/>
      <c r="BA62" s="45" t="s">
        <v>182</v>
      </c>
      <c r="BB62" s="45"/>
      <c r="BC62" s="45" t="s">
        <v>29</v>
      </c>
      <c r="BD62" s="45"/>
      <c r="BE62" s="6"/>
      <c r="BF62" s="6"/>
      <c r="BG62" s="6"/>
      <c r="BH62" s="141" t="s">
        <v>249</v>
      </c>
      <c r="BK62" s="21"/>
      <c r="CH62" t="s">
        <v>76</v>
      </c>
    </row>
    <row r="63" spans="1:86" ht="18" x14ac:dyDescent="0.25">
      <c r="A63" s="4"/>
      <c r="B63" s="6"/>
      <c r="C63" s="4"/>
      <c r="D63" s="4"/>
      <c r="E63" s="4"/>
      <c r="F63" s="4" t="s">
        <v>37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12">
        <f>(V59/V61)</f>
        <v>0.76829268292682928</v>
      </c>
      <c r="W63" s="12">
        <f>(W59/W61)</f>
        <v>0.85663082437275984</v>
      </c>
      <c r="X63" s="4"/>
      <c r="Y63" s="12">
        <f>(Y59/Y61)</f>
        <v>0.84917355371900827</v>
      </c>
      <c r="Z63" s="4"/>
      <c r="AA63" s="12">
        <f>(AA59/AA61)</f>
        <v>0.7985714285714286</v>
      </c>
      <c r="AB63" s="4"/>
      <c r="AC63" s="12">
        <f>(AC59/AC61)</f>
        <v>0.89167412712623095</v>
      </c>
      <c r="AD63" s="4"/>
      <c r="AE63" s="12">
        <f>(AE59/AE61)</f>
        <v>0.89267676767676762</v>
      </c>
      <c r="AF63" s="4"/>
      <c r="AG63" s="12">
        <f>(AG59/AG61)</f>
        <v>0.88730791121229369</v>
      </c>
      <c r="AH63" s="4"/>
      <c r="AI63" s="12">
        <f>(AI59/AI61)</f>
        <v>0.83674488267598601</v>
      </c>
      <c r="AJ63" s="4"/>
      <c r="AK63" s="12">
        <f>(AK59/AK61)</f>
        <v>0.8969250757903855</v>
      </c>
      <c r="AL63" s="4"/>
      <c r="AM63" s="12">
        <f>(AM59/AM61)</f>
        <v>0.89769621241702457</v>
      </c>
      <c r="AN63" s="4"/>
      <c r="AO63" s="12">
        <f>(AO59/AO61)</f>
        <v>0.88460176991150441</v>
      </c>
      <c r="AP63" s="4"/>
      <c r="AQ63" s="12">
        <f>(AQ59/AQ61)</f>
        <v>0.8746537396121884</v>
      </c>
      <c r="AR63" s="4"/>
      <c r="AS63" s="12">
        <f>(AS59/AS61)</f>
        <v>0.7597078046905037</v>
      </c>
      <c r="AT63" s="4"/>
      <c r="AU63" s="12">
        <f>(AU59/AU61)</f>
        <v>0.80049435028248583</v>
      </c>
      <c r="AV63" s="4"/>
      <c r="AW63" s="12">
        <f>(AW59/AW61)</f>
        <v>0.87397569935009889</v>
      </c>
      <c r="AX63" s="4"/>
      <c r="AY63" s="12">
        <f>(AY59/AY61)</f>
        <v>0.80627758705247665</v>
      </c>
      <c r="AZ63" s="12"/>
      <c r="BA63" s="12"/>
      <c r="BB63" s="4"/>
      <c r="BC63" s="13">
        <f>(BC59/BC61)</f>
        <v>0.85430686406460299</v>
      </c>
      <c r="BD63" s="13"/>
      <c r="BE63" s="6"/>
      <c r="BF63" s="6"/>
      <c r="BG63" s="6"/>
      <c r="BK63" s="21" t="s">
        <v>248</v>
      </c>
      <c r="CH63" t="s">
        <v>76</v>
      </c>
    </row>
    <row r="64" spans="1:86" ht="18" x14ac:dyDescent="0.25">
      <c r="A64" s="4"/>
      <c r="B64" s="105" t="s">
        <v>190</v>
      </c>
      <c r="C64" s="95"/>
      <c r="D64" s="95"/>
      <c r="E64" s="95"/>
      <c r="F64" s="95"/>
      <c r="G64" s="95"/>
      <c r="H64" s="95"/>
      <c r="I64" s="95"/>
      <c r="J64" s="95"/>
      <c r="K64" s="95"/>
      <c r="L64" s="95">
        <f>L15+L19</f>
        <v>0</v>
      </c>
      <c r="M64" s="95"/>
      <c r="N64" s="95">
        <f>N15+N19</f>
        <v>0</v>
      </c>
      <c r="O64" s="95"/>
      <c r="P64" s="95">
        <f>P15+P19</f>
        <v>0</v>
      </c>
      <c r="Q64" s="95"/>
      <c r="R64" s="95">
        <f>R15+R19</f>
        <v>0</v>
      </c>
      <c r="S64" s="95"/>
      <c r="T64" s="95">
        <f>T15+T19</f>
        <v>5</v>
      </c>
      <c r="U64" s="95"/>
      <c r="V64" s="95">
        <f>V15+V19</f>
        <v>49</v>
      </c>
      <c r="W64" s="95">
        <f>W15+W19</f>
        <v>192</v>
      </c>
      <c r="X64" s="95"/>
      <c r="Y64" s="95">
        <f>Y15+Y19</f>
        <v>314</v>
      </c>
      <c r="Z64" s="95"/>
      <c r="AA64" s="95">
        <f>AA15+AA19</f>
        <v>354</v>
      </c>
      <c r="AB64" s="95"/>
      <c r="AC64" s="95">
        <f>AC15+AC19</f>
        <v>594</v>
      </c>
      <c r="AD64" s="95"/>
      <c r="AE64" s="95">
        <f>AE15+AE19</f>
        <v>754</v>
      </c>
      <c r="AF64" s="95"/>
      <c r="AG64" s="95">
        <f>AG15+AG19</f>
        <v>765</v>
      </c>
      <c r="AH64" s="95"/>
      <c r="AI64" s="95">
        <f>AI15+AI19</f>
        <v>751</v>
      </c>
      <c r="AJ64" s="95"/>
      <c r="AK64" s="95">
        <f>AK15+AK19</f>
        <v>974</v>
      </c>
      <c r="AL64" s="95"/>
      <c r="AM64" s="95">
        <f>AM15+AM19</f>
        <v>920</v>
      </c>
      <c r="AN64" s="95"/>
      <c r="AO64" s="95">
        <f>AO15+AO19</f>
        <v>705</v>
      </c>
      <c r="AP64" s="95"/>
      <c r="AQ64" s="95">
        <f>AQ15+AQ19</f>
        <v>610</v>
      </c>
      <c r="AR64" s="95"/>
      <c r="AS64" s="95">
        <f>AS15+AS19</f>
        <v>317</v>
      </c>
      <c r="AT64" s="95"/>
      <c r="AU64" s="95">
        <f>AU15+AU19</f>
        <v>277</v>
      </c>
      <c r="AV64" s="95"/>
      <c r="AW64" s="95">
        <f>AW15+AW19</f>
        <v>316</v>
      </c>
      <c r="AX64" s="95"/>
      <c r="AY64" s="95">
        <f>AY15+AY19</f>
        <v>136</v>
      </c>
      <c r="AZ64" s="96"/>
      <c r="BA64" s="95">
        <f>BA15+BA19</f>
        <v>1</v>
      </c>
      <c r="BB64" s="95"/>
      <c r="BC64" s="95">
        <f>BC15+BC19</f>
        <v>8034</v>
      </c>
      <c r="BD64" s="13"/>
      <c r="BE64" s="95" t="s">
        <v>190</v>
      </c>
      <c r="BF64" s="6"/>
      <c r="BG64" s="6"/>
      <c r="BK64" s="21" t="s">
        <v>248</v>
      </c>
      <c r="CH64" t="s">
        <v>76</v>
      </c>
    </row>
    <row r="65" spans="1:86" ht="18" x14ac:dyDescent="0.25">
      <c r="A65" s="4"/>
      <c r="B65" s="106" t="s">
        <v>191</v>
      </c>
      <c r="C65" s="4"/>
      <c r="D65" s="4"/>
      <c r="E65" s="4"/>
      <c r="F65" s="4"/>
      <c r="G65" s="4"/>
      <c r="H65" s="4"/>
      <c r="I65" s="4"/>
      <c r="J65" s="4"/>
      <c r="K65" s="4"/>
      <c r="L65" s="97">
        <f>L11+L23+L47</f>
        <v>0</v>
      </c>
      <c r="M65" s="97"/>
      <c r="N65" s="97">
        <f>N11+N23+N47</f>
        <v>1</v>
      </c>
      <c r="O65" s="97"/>
      <c r="P65" s="97">
        <f>P11+P23+P47</f>
        <v>0</v>
      </c>
      <c r="Q65" s="97"/>
      <c r="R65" s="97">
        <f>R11+R23+R47</f>
        <v>2</v>
      </c>
      <c r="S65" s="97"/>
      <c r="T65" s="97">
        <f>T11+T23+T47</f>
        <v>5</v>
      </c>
      <c r="U65" s="97"/>
      <c r="V65" s="97">
        <f>V11+V23+V47</f>
        <v>11</v>
      </c>
      <c r="W65" s="97">
        <f>W11+W23+W47</f>
        <v>36</v>
      </c>
      <c r="X65" s="97"/>
      <c r="Y65" s="97">
        <f>Y11+Y23+Y47</f>
        <v>58</v>
      </c>
      <c r="Z65" s="97"/>
      <c r="AA65" s="97">
        <f>AA11+AA23+AA47</f>
        <v>117</v>
      </c>
      <c r="AB65" s="97"/>
      <c r="AC65" s="97">
        <f>AC11+AC23+AC47</f>
        <v>260</v>
      </c>
      <c r="AD65" s="97"/>
      <c r="AE65" s="97">
        <f>AE11+AE23+AE47</f>
        <v>418</v>
      </c>
      <c r="AF65" s="97"/>
      <c r="AG65" s="97">
        <f>AG11+AG23+AG47</f>
        <v>496</v>
      </c>
      <c r="AH65" s="97"/>
      <c r="AI65" s="97">
        <f>AI11+AI23+AI47</f>
        <v>536</v>
      </c>
      <c r="AJ65" s="97"/>
      <c r="AK65" s="97">
        <f>AK11+AK23+AK47</f>
        <v>635</v>
      </c>
      <c r="AL65" s="97"/>
      <c r="AM65" s="97">
        <f>AM11+AM23+AM47</f>
        <v>702</v>
      </c>
      <c r="AN65" s="97"/>
      <c r="AO65" s="97">
        <f>AO11+AO23+AO47</f>
        <v>722</v>
      </c>
      <c r="AP65" s="97"/>
      <c r="AQ65" s="97">
        <f>AQ11+AQ23+AQ47</f>
        <v>582</v>
      </c>
      <c r="AR65" s="97"/>
      <c r="AS65" s="97">
        <f>AS11+AS23+AS47</f>
        <v>373</v>
      </c>
      <c r="AT65" s="4"/>
      <c r="AU65" s="97">
        <f>AU11+AU23+AU47</f>
        <v>326</v>
      </c>
      <c r="AV65" s="97"/>
      <c r="AW65" s="97">
        <f>AW11+AW23+AW47</f>
        <v>432</v>
      </c>
      <c r="AX65" s="97"/>
      <c r="AY65" s="97">
        <f>AY11+AY23+AY47</f>
        <v>196</v>
      </c>
      <c r="AZ65" s="98"/>
      <c r="BA65" s="97">
        <f>BA11+BA23+BA47</f>
        <v>11</v>
      </c>
      <c r="BB65" s="97"/>
      <c r="BC65" s="97">
        <f>BC11+BC23+BC47</f>
        <v>5919</v>
      </c>
      <c r="BD65" s="13"/>
      <c r="BE65" s="97" t="s">
        <v>191</v>
      </c>
      <c r="BF65" s="6"/>
      <c r="BG65" s="6"/>
      <c r="BK65" s="21" t="s">
        <v>248</v>
      </c>
      <c r="CH65" t="s">
        <v>76</v>
      </c>
    </row>
    <row r="66" spans="1:86" ht="18" x14ac:dyDescent="0.25">
      <c r="A66" s="4"/>
      <c r="B66" s="107" t="s">
        <v>192</v>
      </c>
      <c r="C66" s="4"/>
      <c r="D66" s="4"/>
      <c r="E66" s="4"/>
      <c r="F66" s="4"/>
      <c r="G66" s="4"/>
      <c r="H66" s="4"/>
      <c r="I66" s="4"/>
      <c r="J66" s="4"/>
      <c r="K66" s="4"/>
      <c r="L66" s="99">
        <f>L27+L31+L35+L39+L43+L51+L55</f>
        <v>1</v>
      </c>
      <c r="M66" s="99"/>
      <c r="N66" s="99">
        <f>N27+N31+N35+N39+N43+N51+N55</f>
        <v>7</v>
      </c>
      <c r="O66" s="99"/>
      <c r="P66" s="99">
        <f>P27+P31+P35+P39+P43+P51+P55</f>
        <v>0</v>
      </c>
      <c r="Q66" s="99"/>
      <c r="R66" s="99">
        <f>R27+R31+R35+R39+R43+R51+R55</f>
        <v>1</v>
      </c>
      <c r="S66" s="99"/>
      <c r="T66" s="99">
        <f>T27+T31+T35+T39+T43+T51+T55</f>
        <v>0</v>
      </c>
      <c r="U66" s="99"/>
      <c r="V66" s="99">
        <f>V27+V31+V35+V39+V43+V51+V55</f>
        <v>3</v>
      </c>
      <c r="W66" s="99">
        <f>W27+W31+W35+W39+W43+W51+W55</f>
        <v>11</v>
      </c>
      <c r="X66" s="99"/>
      <c r="Y66" s="99">
        <f>Y27+Y31+Y35+Y39+Y43+Y51+Y55</f>
        <v>39</v>
      </c>
      <c r="Z66" s="99"/>
      <c r="AA66" s="99">
        <f>AA27+AA31+AA35+AA39+AA43+AA51+AA55</f>
        <v>88</v>
      </c>
      <c r="AB66" s="99"/>
      <c r="AC66" s="99">
        <f>AC27+AC31+AC35+AC39+AC43+AC51+AC55</f>
        <v>142</v>
      </c>
      <c r="AD66" s="99"/>
      <c r="AE66" s="99">
        <f>AE27+AE31+AE35+AE39+AE43+AE51+AE55</f>
        <v>242</v>
      </c>
      <c r="AF66" s="99"/>
      <c r="AG66" s="99">
        <f>AG27+AG31+AG35+AG39+AG43+AG51+AG55</f>
        <v>298</v>
      </c>
      <c r="AH66" s="99"/>
      <c r="AI66" s="99">
        <f>AI27+AI31+AI35+AI39+AI43+AI51+AI55</f>
        <v>389</v>
      </c>
      <c r="AJ66" s="99"/>
      <c r="AK66" s="99">
        <f>AK27+AK31+AK35+AK39+AK43+AK51+AK55</f>
        <v>462</v>
      </c>
      <c r="AL66" s="99"/>
      <c r="AM66" s="99">
        <f>AM27+AM31+AM35+AM39+AM43+AM51+AM55</f>
        <v>677</v>
      </c>
      <c r="AN66" s="99"/>
      <c r="AO66" s="99">
        <f>AO27+AO31+AO35+AO39+AO43+AO51+AO55</f>
        <v>1072</v>
      </c>
      <c r="AP66" s="99"/>
      <c r="AQ66" s="99">
        <f>AQ27+AQ31+AQ35+AQ39+AQ43+AQ51+AQ55</f>
        <v>1334</v>
      </c>
      <c r="AR66" s="99"/>
      <c r="AS66" s="99">
        <f>AS27+AS31+AS35+AS39+AS43+AS51+AS55</f>
        <v>1286</v>
      </c>
      <c r="AT66" s="4"/>
      <c r="AU66" s="99">
        <f>AU27+AU31+AU35+AU39+AU43+AU51+AU55</f>
        <v>1664</v>
      </c>
      <c r="AV66" s="99"/>
      <c r="AW66" s="99">
        <f>AW27+AW31+AW35+AW39+AW43+AW51+AW55</f>
        <v>2345</v>
      </c>
      <c r="AX66" s="99"/>
      <c r="AY66" s="99">
        <f>AY27+AY31+AY35+AY39+AY43+AY51+AY55</f>
        <v>1312</v>
      </c>
      <c r="AZ66" s="100"/>
      <c r="BA66" s="99">
        <f>BA27+BA31+BA35+BA39+BA43+BA51+BA55</f>
        <v>57</v>
      </c>
      <c r="BB66" s="99"/>
      <c r="BC66" s="99">
        <f>BC27+BC31+BC35+BC39+BC43+BC51+BC55</f>
        <v>11437</v>
      </c>
      <c r="BD66" s="13"/>
      <c r="BE66" s="99" t="s">
        <v>192</v>
      </c>
      <c r="BF66" s="6"/>
      <c r="BG66" s="6"/>
      <c r="BK66" s="21" t="s">
        <v>248</v>
      </c>
      <c r="CH66" t="s">
        <v>76</v>
      </c>
    </row>
    <row r="67" spans="1:86" ht="18" x14ac:dyDescent="0.25">
      <c r="A67" s="4"/>
      <c r="B67" s="6" t="s">
        <v>35</v>
      </c>
      <c r="C67" s="4"/>
      <c r="D67" s="4"/>
      <c r="E67" s="4"/>
      <c r="F67" s="4"/>
      <c r="G67" s="4"/>
      <c r="H67" s="4"/>
      <c r="I67" s="4"/>
      <c r="J67" s="4"/>
      <c r="K67" s="4"/>
      <c r="L67" s="4">
        <f>L64+L65+L66</f>
        <v>1</v>
      </c>
      <c r="M67" s="4"/>
      <c r="N67" s="4">
        <f>N64+N65+N66</f>
        <v>8</v>
      </c>
      <c r="O67" s="4"/>
      <c r="P67" s="4">
        <f>P64+P65+P66</f>
        <v>0</v>
      </c>
      <c r="Q67" s="4"/>
      <c r="R67" s="4">
        <f>R64+R65+R66</f>
        <v>3</v>
      </c>
      <c r="S67" s="4"/>
      <c r="T67" s="4">
        <f>T64+T65+T66</f>
        <v>10</v>
      </c>
      <c r="U67" s="4"/>
      <c r="V67" s="4">
        <f>V64+V65+V66</f>
        <v>63</v>
      </c>
      <c r="W67" s="4">
        <f>W64+W65+W66</f>
        <v>239</v>
      </c>
      <c r="X67" s="4"/>
      <c r="Y67" s="4">
        <f>Y64+Y65+Y66</f>
        <v>411</v>
      </c>
      <c r="Z67" s="4"/>
      <c r="AA67" s="4">
        <f>AA64+AA65+AA66</f>
        <v>559</v>
      </c>
      <c r="AB67" s="4"/>
      <c r="AC67" s="4">
        <f>AC64+AC65+AC66</f>
        <v>996</v>
      </c>
      <c r="AD67" s="4"/>
      <c r="AE67" s="4">
        <f>AE64+AE65+AE66</f>
        <v>1414</v>
      </c>
      <c r="AF67" s="4"/>
      <c r="AG67" s="4">
        <f>AG64+AG65+AG66</f>
        <v>1559</v>
      </c>
      <c r="AH67" s="4"/>
      <c r="AI67" s="4">
        <f>AI64+AI65+AI66</f>
        <v>1676</v>
      </c>
      <c r="AJ67" s="4"/>
      <c r="AK67" s="4">
        <f>AK64+AK65+AK66</f>
        <v>2071</v>
      </c>
      <c r="AL67" s="4"/>
      <c r="AM67" s="4">
        <f>AM64+AM65+AM66</f>
        <v>2299</v>
      </c>
      <c r="AN67" s="4"/>
      <c r="AO67" s="4">
        <f>AO64+AO65+AO66</f>
        <v>2499</v>
      </c>
      <c r="AP67" s="4"/>
      <c r="AQ67" s="4">
        <f>AQ64+AQ65+AQ66</f>
        <v>2526</v>
      </c>
      <c r="AR67" s="4"/>
      <c r="AS67" s="4">
        <f>AS64+AS65+AS66</f>
        <v>1976</v>
      </c>
      <c r="AT67" s="4"/>
      <c r="AU67" s="4">
        <f>AU64+AU65+AU66</f>
        <v>2267</v>
      </c>
      <c r="AV67" s="4"/>
      <c r="AW67" s="4">
        <f>AW64+AW65+AW66</f>
        <v>3093</v>
      </c>
      <c r="AX67" s="4"/>
      <c r="AY67" s="4">
        <f>AY64+AY65+AY66</f>
        <v>1644</v>
      </c>
      <c r="AZ67" s="12"/>
      <c r="BA67" s="4">
        <f>BA64+BA65+BA66</f>
        <v>69</v>
      </c>
      <c r="BB67" s="4"/>
      <c r="BC67" s="4">
        <f>BC64+BC65+BC66</f>
        <v>25390</v>
      </c>
      <c r="BD67" s="13"/>
      <c r="BE67" s="4" t="s">
        <v>35</v>
      </c>
      <c r="BF67" s="6"/>
      <c r="BG67" s="6"/>
      <c r="BK67" s="21" t="s">
        <v>248</v>
      </c>
      <c r="CH67" t="s">
        <v>76</v>
      </c>
    </row>
    <row r="68" spans="1:86" ht="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12"/>
      <c r="BA68" s="4"/>
      <c r="BB68" s="4"/>
      <c r="BC68" s="4"/>
      <c r="BD68" s="13"/>
      <c r="BE68" s="6"/>
      <c r="BF68" s="6"/>
      <c r="BG68" s="6"/>
      <c r="BK68" s="21" t="s">
        <v>248</v>
      </c>
      <c r="CH68" t="s">
        <v>76</v>
      </c>
    </row>
    <row r="69" spans="1:86" ht="18" x14ac:dyDescent="0.25">
      <c r="A69" s="4"/>
      <c r="B69" s="4"/>
      <c r="C69" s="4"/>
      <c r="D69" s="4"/>
      <c r="E69" s="4"/>
      <c r="F69" s="4" t="s">
        <v>79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12">
        <v>0</v>
      </c>
      <c r="W69" s="12">
        <v>0</v>
      </c>
      <c r="X69" s="4"/>
      <c r="Y69" s="12">
        <v>0</v>
      </c>
      <c r="Z69" s="4"/>
      <c r="AA69" s="12">
        <v>0</v>
      </c>
      <c r="AB69" s="4"/>
      <c r="AC69" s="12">
        <v>0</v>
      </c>
      <c r="AD69" s="4"/>
      <c r="AE69" s="12">
        <v>0</v>
      </c>
      <c r="AF69" s="4"/>
      <c r="AG69" s="12">
        <v>0</v>
      </c>
      <c r="AH69" s="4"/>
      <c r="AI69" s="12">
        <v>0</v>
      </c>
      <c r="AJ69" s="4"/>
      <c r="AK69" s="12">
        <v>0</v>
      </c>
      <c r="AL69" s="4"/>
      <c r="AM69" s="12">
        <v>0</v>
      </c>
      <c r="AN69" s="4"/>
      <c r="AO69" s="12">
        <v>0</v>
      </c>
      <c r="AP69" s="4"/>
      <c r="AQ69" s="12">
        <v>0</v>
      </c>
      <c r="AR69" s="4"/>
      <c r="AS69" s="12">
        <v>0.3</v>
      </c>
      <c r="AT69" s="4"/>
      <c r="AU69" s="12">
        <v>0.85</v>
      </c>
      <c r="AV69" s="4"/>
      <c r="AW69" s="12">
        <v>0.9</v>
      </c>
      <c r="AX69" s="4"/>
      <c r="AY69" s="12">
        <v>0.97</v>
      </c>
      <c r="AZ69" s="12"/>
      <c r="BA69" s="12"/>
      <c r="BB69" s="4"/>
      <c r="BC69" s="12">
        <f>BC71/BC61</f>
        <v>0.28097005383580081</v>
      </c>
      <c r="BD69" s="12"/>
      <c r="BE69" s="6"/>
      <c r="BF69" s="6"/>
      <c r="BG69" s="6"/>
      <c r="BK69" s="21" t="s">
        <v>248</v>
      </c>
      <c r="CH69" t="s">
        <v>76</v>
      </c>
    </row>
    <row r="70" spans="1:86" ht="18" x14ac:dyDescent="0.25">
      <c r="A70" s="4"/>
      <c r="B70" s="7" t="s">
        <v>82</v>
      </c>
      <c r="C70" s="54"/>
      <c r="D70" s="54"/>
      <c r="E70" s="4"/>
      <c r="F70" s="4" t="s">
        <v>81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12">
        <v>0</v>
      </c>
      <c r="W70" s="12">
        <v>0</v>
      </c>
      <c r="X70" s="4"/>
      <c r="Y70" s="12">
        <v>0</v>
      </c>
      <c r="Z70" s="4"/>
      <c r="AA70" s="12">
        <v>0</v>
      </c>
      <c r="AB70" s="4"/>
      <c r="AC70" s="12">
        <v>0</v>
      </c>
      <c r="AD70" s="4"/>
      <c r="AE70" s="12">
        <v>0</v>
      </c>
      <c r="AF70" s="4"/>
      <c r="AG70" s="12">
        <v>0</v>
      </c>
      <c r="AH70" s="4"/>
      <c r="AI70" s="12">
        <v>0</v>
      </c>
      <c r="AJ70" s="4"/>
      <c r="AK70" s="12">
        <v>0</v>
      </c>
      <c r="AL70" s="4"/>
      <c r="AM70" s="12">
        <v>0</v>
      </c>
      <c r="AN70" s="4"/>
      <c r="AO70" s="12">
        <v>0</v>
      </c>
      <c r="AP70" s="4"/>
      <c r="AQ70" s="12">
        <v>0</v>
      </c>
      <c r="AR70" s="4"/>
      <c r="AS70" s="12">
        <v>0.14000000000000001</v>
      </c>
      <c r="AT70" s="4"/>
      <c r="AU70" s="12">
        <v>0.43</v>
      </c>
      <c r="AV70" s="4"/>
      <c r="AW70" s="12">
        <v>0.52</v>
      </c>
      <c r="AX70" s="4"/>
      <c r="AY70" s="12">
        <v>0.97</v>
      </c>
      <c r="AZ70" s="12"/>
      <c r="BA70" s="12"/>
      <c r="BB70" s="4"/>
      <c r="BC70" s="12">
        <f>BC72/BC61</f>
        <v>0.18169616419919246</v>
      </c>
      <c r="BD70" s="12"/>
      <c r="BE70" s="4"/>
      <c r="BF70" s="4"/>
      <c r="BG70" s="4"/>
      <c r="BK70" s="21" t="s">
        <v>248</v>
      </c>
      <c r="CH70" t="s">
        <v>76</v>
      </c>
    </row>
    <row r="71" spans="1:86" ht="18" x14ac:dyDescent="0.25">
      <c r="A71" s="4"/>
      <c r="E71" s="4"/>
      <c r="F71" s="4" t="s">
        <v>80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>
        <v>0</v>
      </c>
      <c r="W71" s="4">
        <v>0</v>
      </c>
      <c r="Y71" s="4">
        <v>0</v>
      </c>
      <c r="AA71" s="4">
        <v>0</v>
      </c>
      <c r="AC71" s="4">
        <v>0</v>
      </c>
      <c r="AE71" s="4">
        <v>0</v>
      </c>
      <c r="AG71" s="4">
        <v>0</v>
      </c>
      <c r="AI71" s="4">
        <v>0</v>
      </c>
      <c r="AK71" s="4">
        <v>0</v>
      </c>
      <c r="AM71" s="4">
        <v>0</v>
      </c>
      <c r="AO71" s="4">
        <v>0</v>
      </c>
      <c r="AQ71" s="4">
        <v>0</v>
      </c>
      <c r="AS71" s="52">
        <f>AS61*AS69</f>
        <v>780.3</v>
      </c>
      <c r="AU71" s="52">
        <f>AU61*AU69</f>
        <v>2407.1999999999998</v>
      </c>
      <c r="AW71" s="52">
        <f>AW61*AW69</f>
        <v>3185.1</v>
      </c>
      <c r="AY71" s="52">
        <f>AY61*AY69</f>
        <v>1977.83</v>
      </c>
      <c r="AZ71" s="52"/>
      <c r="BA71" s="52"/>
      <c r="BC71" s="53">
        <f>SUM(AS71:AY71)</f>
        <v>8350.43</v>
      </c>
      <c r="BD71" s="53"/>
      <c r="BE71" s="4"/>
      <c r="BF71" s="4"/>
      <c r="BG71" s="4"/>
      <c r="BK71" s="21" t="s">
        <v>248</v>
      </c>
      <c r="CH71" t="s">
        <v>76</v>
      </c>
    </row>
    <row r="72" spans="1:86" ht="18" x14ac:dyDescent="0.25">
      <c r="A72" s="4"/>
      <c r="B72" s="7" t="s">
        <v>82</v>
      </c>
      <c r="C72" s="54"/>
      <c r="D72" s="54"/>
      <c r="E72" s="4"/>
      <c r="F72" s="4" t="s">
        <v>83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>
        <v>0</v>
      </c>
      <c r="W72" s="4">
        <v>0</v>
      </c>
      <c r="Y72" s="4">
        <v>0</v>
      </c>
      <c r="AA72" s="4">
        <v>0</v>
      </c>
      <c r="AC72" s="4">
        <v>0</v>
      </c>
      <c r="AE72" s="4">
        <v>0</v>
      </c>
      <c r="AG72" s="4">
        <v>0</v>
      </c>
      <c r="AI72" s="4">
        <v>0</v>
      </c>
      <c r="AK72" s="4">
        <v>0</v>
      </c>
      <c r="AM72" s="4">
        <v>0</v>
      </c>
      <c r="AO72" s="4">
        <v>0</v>
      </c>
      <c r="AQ72" s="4">
        <v>0</v>
      </c>
      <c r="AS72" s="52">
        <f>AS61*AS70</f>
        <v>364.14000000000004</v>
      </c>
      <c r="AU72" s="52">
        <f>AU61*AU70</f>
        <v>1217.76</v>
      </c>
      <c r="AW72" s="52">
        <f>AW61*AW70</f>
        <v>1840.28</v>
      </c>
      <c r="AY72" s="52">
        <f>AY61*AY70</f>
        <v>1977.83</v>
      </c>
      <c r="AZ72" s="52"/>
      <c r="BA72" s="52"/>
      <c r="BC72" s="56">
        <f>SUM(AS72:AY72)</f>
        <v>5400.01</v>
      </c>
      <c r="BD72" s="56"/>
      <c r="BE72" s="4"/>
      <c r="BF72" s="4"/>
      <c r="BG72" s="4"/>
      <c r="BK72" s="21" t="s">
        <v>248</v>
      </c>
      <c r="CH72" t="s">
        <v>76</v>
      </c>
    </row>
    <row r="73" spans="1:86" ht="18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BE73" s="4"/>
      <c r="BF73" s="4"/>
      <c r="BG73" s="4"/>
      <c r="BK73" s="21" t="s">
        <v>248</v>
      </c>
      <c r="CH73" t="s">
        <v>76</v>
      </c>
    </row>
    <row r="74" spans="1:86" ht="18" x14ac:dyDescent="0.25">
      <c r="A74" s="4"/>
      <c r="B74" s="4"/>
      <c r="C74" s="4"/>
      <c r="D74" s="4"/>
      <c r="E74" s="4"/>
      <c r="F74" s="4" t="s">
        <v>31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>
        <f>V59+W59+Y59</f>
        <v>713</v>
      </c>
      <c r="W74" s="4"/>
      <c r="X74" s="4"/>
      <c r="Y74" s="4"/>
      <c r="Z74" s="4"/>
      <c r="AA74" s="4">
        <f>AA59+AC59+AE59</f>
        <v>2969</v>
      </c>
      <c r="AB74" s="4"/>
      <c r="AC74" s="4"/>
      <c r="AD74" s="4"/>
      <c r="AE74" s="4"/>
      <c r="AF74" s="4"/>
      <c r="AG74" s="4">
        <f>AG59+AI59+AK59</f>
        <v>5306</v>
      </c>
      <c r="AH74" s="4"/>
      <c r="AI74" s="4"/>
      <c r="AJ74" s="4"/>
      <c r="AK74" s="4"/>
      <c r="AL74" s="4"/>
      <c r="AM74" s="4">
        <f>AM59+AO59+AQ59</f>
        <v>7324</v>
      </c>
      <c r="AN74" s="4"/>
      <c r="AO74" s="4"/>
      <c r="AP74" s="4"/>
      <c r="AQ74" s="4"/>
      <c r="AR74" s="4"/>
      <c r="AS74" s="4">
        <f>AS59+AU59+AW59+AY59</f>
        <v>8980</v>
      </c>
      <c r="AT74" s="4"/>
      <c r="AU74" s="4"/>
      <c r="AV74" s="4"/>
      <c r="AW74" s="4"/>
      <c r="AX74" s="4"/>
      <c r="AY74" s="4"/>
      <c r="AZ74" s="4"/>
      <c r="BA74" s="4"/>
      <c r="BB74" s="4"/>
      <c r="BC74" s="8">
        <f>BC59</f>
        <v>25390</v>
      </c>
      <c r="BD74" s="8"/>
      <c r="BE74" s="4"/>
      <c r="BF74" s="4"/>
      <c r="BG74" s="4"/>
      <c r="BK74" s="21" t="s">
        <v>248</v>
      </c>
      <c r="CH74" t="s">
        <v>76</v>
      </c>
    </row>
    <row r="75" spans="1:86" ht="18" x14ac:dyDescent="0.25">
      <c r="A75" s="4"/>
      <c r="B75" s="4"/>
      <c r="C75" s="4"/>
      <c r="D75" s="4"/>
      <c r="E75" s="4"/>
      <c r="F75" s="4" t="s">
        <v>32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>
        <f>V60+W60+Y60</f>
        <v>132</v>
      </c>
      <c r="W75" s="4"/>
      <c r="X75" s="4"/>
      <c r="Y75" s="4"/>
      <c r="Z75" s="4"/>
      <c r="AA75" s="4">
        <f>AA60+AC60+AE60</f>
        <v>432</v>
      </c>
      <c r="AB75" s="4"/>
      <c r="AC75" s="4"/>
      <c r="AD75" s="4"/>
      <c r="AE75" s="4"/>
      <c r="AF75" s="4"/>
      <c r="AG75" s="4">
        <f>AG60+AI60+AK60</f>
        <v>763</v>
      </c>
      <c r="AH75" s="4"/>
      <c r="AI75" s="4"/>
      <c r="AJ75" s="4"/>
      <c r="AK75" s="4"/>
      <c r="AL75" s="4"/>
      <c r="AM75" s="4">
        <f>AM60+AO60+AQ60</f>
        <v>950</v>
      </c>
      <c r="AN75" s="4"/>
      <c r="AO75" s="4"/>
      <c r="AP75" s="4"/>
      <c r="AQ75" s="4"/>
      <c r="AR75" s="4"/>
      <c r="AS75" s="4">
        <f>AS60+AU60+AW60+AY60</f>
        <v>2031</v>
      </c>
      <c r="AT75" s="4"/>
      <c r="AU75" s="4"/>
      <c r="AV75" s="4"/>
      <c r="AW75" s="4"/>
      <c r="AX75" s="4"/>
      <c r="AY75" s="4"/>
      <c r="AZ75" s="4"/>
      <c r="BA75" s="4"/>
      <c r="BB75" s="4"/>
      <c r="BC75" s="4">
        <f>BC60</f>
        <v>4330</v>
      </c>
      <c r="BD75" s="4"/>
      <c r="BE75" s="4"/>
      <c r="BF75" s="4"/>
      <c r="BG75" s="4"/>
      <c r="BK75" s="21" t="s">
        <v>248</v>
      </c>
      <c r="CH75" t="s">
        <v>76</v>
      </c>
    </row>
    <row r="76" spans="1:86" ht="18" x14ac:dyDescent="0.25">
      <c r="A76" s="4"/>
      <c r="B76" s="4"/>
      <c r="C76" s="4"/>
      <c r="D76" s="4"/>
      <c r="E76" s="4"/>
      <c r="F76" s="4" t="s">
        <v>33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>
        <f>V74+V75</f>
        <v>845</v>
      </c>
      <c r="W76" s="4"/>
      <c r="X76" s="4"/>
      <c r="Y76" s="4"/>
      <c r="Z76" s="4"/>
      <c r="AA76" s="4">
        <f>AA74+AA75</f>
        <v>3401</v>
      </c>
      <c r="AB76" s="4"/>
      <c r="AC76" s="4"/>
      <c r="AD76" s="4"/>
      <c r="AE76" s="4"/>
      <c r="AF76" s="4"/>
      <c r="AG76" s="4">
        <f>AG74+AG75</f>
        <v>6069</v>
      </c>
      <c r="AH76" s="4"/>
      <c r="AI76" s="4"/>
      <c r="AJ76" s="4"/>
      <c r="AK76" s="4"/>
      <c r="AL76" s="4"/>
      <c r="AM76" s="4">
        <f>AM74+AM75</f>
        <v>8274</v>
      </c>
      <c r="AN76" s="4"/>
      <c r="AO76" s="4"/>
      <c r="AP76" s="4"/>
      <c r="AQ76" s="4"/>
      <c r="AR76" s="4"/>
      <c r="AS76" s="4">
        <f>AS74+AS75</f>
        <v>11011</v>
      </c>
      <c r="AT76" s="4"/>
      <c r="AU76" s="4"/>
      <c r="AV76" s="4"/>
      <c r="AW76" s="4"/>
      <c r="AX76" s="4"/>
      <c r="AY76" s="4"/>
      <c r="AZ76" s="4"/>
      <c r="BA76" s="4"/>
      <c r="BB76" s="4"/>
      <c r="BC76" s="4">
        <f>BC74+BC75</f>
        <v>29720</v>
      </c>
      <c r="BD76" s="4"/>
      <c r="BE76" s="4"/>
      <c r="BF76" s="4"/>
      <c r="BG76" s="4"/>
      <c r="BK76" s="21" t="s">
        <v>248</v>
      </c>
      <c r="CH76" t="s">
        <v>76</v>
      </c>
    </row>
    <row r="77" spans="1:86" ht="18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 t="s">
        <v>38</v>
      </c>
      <c r="W77" s="4"/>
      <c r="X77" s="4"/>
      <c r="Y77" s="4"/>
      <c r="Z77" s="4"/>
      <c r="AA77" s="4" t="s">
        <v>39</v>
      </c>
      <c r="AB77" s="4"/>
      <c r="AC77" s="4"/>
      <c r="AD77" s="4"/>
      <c r="AE77" s="4"/>
      <c r="AF77" s="4"/>
      <c r="AG77" s="4" t="s">
        <v>40</v>
      </c>
      <c r="AH77" s="4"/>
      <c r="AI77" s="4"/>
      <c r="AJ77" s="4"/>
      <c r="AK77" s="4"/>
      <c r="AL77" s="4"/>
      <c r="AM77" s="4" t="s">
        <v>41</v>
      </c>
      <c r="AN77" s="4"/>
      <c r="AO77" s="4"/>
      <c r="AP77" s="4"/>
      <c r="AQ77" s="4"/>
      <c r="AR77" s="4"/>
      <c r="AS77" s="4" t="s">
        <v>42</v>
      </c>
      <c r="AT77" s="4"/>
      <c r="AU77" s="4"/>
      <c r="AV77" s="4"/>
      <c r="AW77" s="4"/>
      <c r="AX77" s="4"/>
      <c r="AY77" s="4"/>
      <c r="AZ77" s="4"/>
      <c r="BA77" s="4"/>
      <c r="BB77" s="4"/>
      <c r="BC77" s="9" t="s">
        <v>29</v>
      </c>
      <c r="BD77" s="9"/>
      <c r="BE77" s="4"/>
      <c r="BF77" s="4"/>
      <c r="BG77" s="4"/>
      <c r="BK77" s="21" t="s">
        <v>248</v>
      </c>
      <c r="CH77" t="s">
        <v>76</v>
      </c>
    </row>
    <row r="78" spans="1:86" ht="18" x14ac:dyDescent="0.25">
      <c r="A78" s="4"/>
      <c r="B78" s="4"/>
      <c r="C78" s="4"/>
      <c r="D78" s="4"/>
      <c r="E78" s="4"/>
      <c r="F78" s="4" t="s">
        <v>37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12">
        <f>(V74/V76)</f>
        <v>0.84378698224852067</v>
      </c>
      <c r="W78" s="4"/>
      <c r="X78" s="4"/>
      <c r="Y78" s="4"/>
      <c r="Z78" s="4"/>
      <c r="AA78" s="12">
        <f>(AA74/AA76)</f>
        <v>0.87297853572478679</v>
      </c>
      <c r="AB78" s="4"/>
      <c r="AC78" s="4"/>
      <c r="AD78" s="4"/>
      <c r="AE78" s="4"/>
      <c r="AF78" s="4"/>
      <c r="AG78" s="12">
        <f>(AG74/AG76)</f>
        <v>0.87427912341407155</v>
      </c>
      <c r="AH78" s="4"/>
      <c r="AI78" s="4"/>
      <c r="AJ78" s="4"/>
      <c r="AK78" s="4"/>
      <c r="AL78" s="4"/>
      <c r="AM78" s="12">
        <f>(AM74/AM76)</f>
        <v>0.88518249939569738</v>
      </c>
      <c r="AN78" s="4"/>
      <c r="AO78" s="4"/>
      <c r="AP78" s="4"/>
      <c r="AQ78" s="4"/>
      <c r="AR78" s="4"/>
      <c r="AS78" s="12">
        <f>(AS74/AS76)</f>
        <v>0.81554808827536096</v>
      </c>
      <c r="AT78" s="4"/>
      <c r="AU78" s="4"/>
      <c r="AV78" s="4"/>
      <c r="AW78" s="4"/>
      <c r="AX78" s="4"/>
      <c r="AY78" s="4"/>
      <c r="AZ78" s="4"/>
      <c r="BA78" s="4"/>
      <c r="BB78" s="4"/>
      <c r="BC78" s="13">
        <f>(BC74/BC76)</f>
        <v>0.85430686406460299</v>
      </c>
      <c r="BD78" s="13"/>
      <c r="BE78" s="4"/>
      <c r="BF78" s="4"/>
      <c r="BG78" s="4"/>
      <c r="BK78" s="21" t="s">
        <v>248</v>
      </c>
      <c r="CH78" t="s">
        <v>76</v>
      </c>
    </row>
    <row r="79" spans="1:86" ht="18.75" thickBo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4"/>
      <c r="BG79" s="4"/>
      <c r="BK79" s="21" t="s">
        <v>248</v>
      </c>
      <c r="CH79" t="s">
        <v>76</v>
      </c>
    </row>
    <row r="80" spans="1:86" ht="18" x14ac:dyDescent="0.25">
      <c r="A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4"/>
      <c r="BG80" s="4"/>
      <c r="BK80" s="21" t="s">
        <v>248</v>
      </c>
      <c r="CH80" t="s">
        <v>76</v>
      </c>
    </row>
    <row r="81" spans="1:86" ht="18" x14ac:dyDescent="0.25">
      <c r="A81" s="122"/>
      <c r="B81" s="8" t="s">
        <v>212</v>
      </c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4"/>
      <c r="BG81" s="4"/>
      <c r="BK81" s="21" t="s">
        <v>248</v>
      </c>
      <c r="CH81" t="s">
        <v>76</v>
      </c>
    </row>
    <row r="82" spans="1:86" ht="18" x14ac:dyDescent="0.25">
      <c r="A82" s="122"/>
      <c r="B82" s="114" t="s">
        <v>213</v>
      </c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4"/>
      <c r="BG82" s="4"/>
      <c r="BK82" s="21" t="s">
        <v>248</v>
      </c>
      <c r="CH82" t="s">
        <v>76</v>
      </c>
    </row>
    <row r="83" spans="1:86" ht="18" x14ac:dyDescent="0.25">
      <c r="B83" s="114" t="s">
        <v>214</v>
      </c>
      <c r="C83" s="99"/>
      <c r="D83" s="115"/>
      <c r="E83" s="114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115"/>
      <c r="BA83" s="115"/>
      <c r="BB83" s="4"/>
      <c r="BC83" s="4"/>
      <c r="BD83" s="4"/>
      <c r="BE83" s="4"/>
      <c r="BF83" s="4"/>
      <c r="BG83" s="4"/>
      <c r="BK83" s="21" t="s">
        <v>248</v>
      </c>
      <c r="CH83" t="s">
        <v>76</v>
      </c>
    </row>
    <row r="84" spans="1:86" ht="18" x14ac:dyDescent="0.25">
      <c r="A84" s="4"/>
      <c r="B84" s="4"/>
      <c r="C84" s="4"/>
      <c r="D84" s="60" t="s">
        <v>43</v>
      </c>
      <c r="E84" s="60"/>
      <c r="F84" s="86">
        <v>1320</v>
      </c>
      <c r="G84" s="86"/>
      <c r="H84" s="86"/>
      <c r="I84" s="86"/>
      <c r="J84" s="86">
        <v>1350</v>
      </c>
      <c r="K84" s="45"/>
      <c r="L84" s="45">
        <v>1380</v>
      </c>
      <c r="M84" s="45"/>
      <c r="N84" s="86">
        <v>1410</v>
      </c>
      <c r="O84" s="45"/>
      <c r="P84" s="45">
        <v>1450</v>
      </c>
      <c r="Q84" s="45"/>
      <c r="R84" s="45">
        <v>1490</v>
      </c>
      <c r="S84" s="45"/>
      <c r="T84" s="45">
        <v>1520</v>
      </c>
      <c r="U84" s="45"/>
      <c r="V84" s="45">
        <v>1550</v>
      </c>
      <c r="W84" s="45">
        <v>1580</v>
      </c>
      <c r="X84" s="45"/>
      <c r="Y84" s="45">
        <v>1610</v>
      </c>
      <c r="Z84" s="45"/>
      <c r="AA84" s="45">
        <v>1650</v>
      </c>
      <c r="AB84" s="45"/>
      <c r="AC84" s="45">
        <v>1680</v>
      </c>
      <c r="AD84" s="45"/>
      <c r="AE84" s="45">
        <v>1720</v>
      </c>
      <c r="AF84" s="45"/>
      <c r="AG84" s="45">
        <v>1750</v>
      </c>
      <c r="AH84" s="45"/>
      <c r="AI84" s="45">
        <v>1780</v>
      </c>
      <c r="AJ84" s="45"/>
      <c r="AK84" s="45">
        <v>1810</v>
      </c>
      <c r="AL84" s="45"/>
      <c r="AM84" s="45">
        <v>1840</v>
      </c>
      <c r="AN84" s="45"/>
      <c r="AO84" s="45">
        <v>1870</v>
      </c>
      <c r="AP84" s="45"/>
      <c r="AQ84" s="45">
        <v>1900</v>
      </c>
      <c r="AR84" s="45"/>
      <c r="AS84" s="45">
        <v>1930</v>
      </c>
      <c r="AT84" s="45"/>
      <c r="AU84" s="45">
        <v>1960</v>
      </c>
      <c r="AV84" s="45"/>
      <c r="AW84" s="45">
        <v>1990</v>
      </c>
      <c r="AX84" s="45"/>
      <c r="AY84" s="46">
        <v>2015</v>
      </c>
      <c r="BC84" s="4"/>
      <c r="BD84" s="4"/>
      <c r="BE84" s="42" t="s">
        <v>145</v>
      </c>
      <c r="BF84" s="64" t="s">
        <v>121</v>
      </c>
      <c r="BG84" s="66" t="s">
        <v>35</v>
      </c>
      <c r="BH84" s="67" t="s">
        <v>2</v>
      </c>
      <c r="BI84" s="59" t="s">
        <v>35</v>
      </c>
      <c r="BK84" s="21" t="s">
        <v>248</v>
      </c>
      <c r="CH84" t="s">
        <v>76</v>
      </c>
    </row>
    <row r="85" spans="1:86" ht="18" x14ac:dyDescent="0.25">
      <c r="A85" s="4"/>
      <c r="B85" s="4"/>
      <c r="C85" s="4"/>
      <c r="D85" s="39" t="s">
        <v>35</v>
      </c>
      <c r="E85" s="39"/>
      <c r="F85" s="140">
        <f>F172</f>
        <v>25</v>
      </c>
      <c r="G85" s="116"/>
      <c r="H85" s="116"/>
      <c r="I85" s="116"/>
      <c r="J85" s="140">
        <f t="shared" ref="J85:R85" si="0">J172</f>
        <v>40</v>
      </c>
      <c r="K85" s="140">
        <f t="shared" si="0"/>
        <v>0</v>
      </c>
      <c r="L85" s="140">
        <f t="shared" si="0"/>
        <v>45</v>
      </c>
      <c r="M85" s="140">
        <f t="shared" si="0"/>
        <v>0</v>
      </c>
      <c r="N85" s="140">
        <f t="shared" si="0"/>
        <v>49</v>
      </c>
      <c r="O85" s="140">
        <f t="shared" si="0"/>
        <v>0</v>
      </c>
      <c r="P85" s="140">
        <f t="shared" si="0"/>
        <v>57</v>
      </c>
      <c r="Q85" s="140">
        <f t="shared" si="0"/>
        <v>0</v>
      </c>
      <c r="R85" s="140">
        <f t="shared" si="0"/>
        <v>67</v>
      </c>
      <c r="S85" s="42"/>
      <c r="T85" s="42">
        <f>T172</f>
        <v>79</v>
      </c>
      <c r="U85" s="42">
        <f>U172</f>
        <v>96</v>
      </c>
      <c r="V85" s="42">
        <f>V172</f>
        <v>96</v>
      </c>
      <c r="W85" s="42">
        <f>W172</f>
        <v>115</v>
      </c>
      <c r="X85" s="43"/>
      <c r="Y85" s="42">
        <f>Y172</f>
        <v>134</v>
      </c>
      <c r="Z85" s="43"/>
      <c r="AA85" s="42">
        <f>AA172</f>
        <v>220</v>
      </c>
      <c r="AB85" s="43"/>
      <c r="AC85" s="42">
        <f>AC172</f>
        <v>380</v>
      </c>
      <c r="AD85" s="44"/>
      <c r="AE85" s="42">
        <f>AE172</f>
        <v>621</v>
      </c>
      <c r="AF85" s="44"/>
      <c r="AG85" s="42">
        <f>AG172</f>
        <v>847</v>
      </c>
      <c r="AH85" s="44"/>
      <c r="AI85" s="42">
        <f>AI172</f>
        <v>1108</v>
      </c>
      <c r="AJ85" s="44"/>
      <c r="AK85" s="42">
        <f>AK172</f>
        <v>1396</v>
      </c>
      <c r="AL85" s="44"/>
      <c r="AM85" s="42">
        <f>AM172</f>
        <v>1758</v>
      </c>
      <c r="AN85" s="44"/>
      <c r="AO85" s="42">
        <f>AO172</f>
        <v>2162</v>
      </c>
      <c r="AP85" s="44"/>
      <c r="AQ85" s="42">
        <f>AQ172</f>
        <v>2791</v>
      </c>
      <c r="AR85" s="44"/>
      <c r="AS85" s="42">
        <f>AS172</f>
        <v>3179</v>
      </c>
      <c r="AT85" s="44"/>
      <c r="AU85" s="42">
        <f>AU172</f>
        <v>3602</v>
      </c>
      <c r="AV85" s="44"/>
      <c r="AW85" s="42">
        <f>AW172</f>
        <v>3956</v>
      </c>
      <c r="AX85" s="42"/>
      <c r="AY85" s="42">
        <f>AY172</f>
        <v>4281</v>
      </c>
      <c r="BC85" s="42"/>
      <c r="BD85" s="42"/>
      <c r="BE85" s="42" t="s">
        <v>146</v>
      </c>
      <c r="BF85" s="64" t="s">
        <v>122</v>
      </c>
      <c r="BG85" s="74" t="s">
        <v>148</v>
      </c>
      <c r="BI85" s="75" t="s">
        <v>150</v>
      </c>
      <c r="BK85" s="21" t="s">
        <v>248</v>
      </c>
      <c r="CH85" t="s">
        <v>76</v>
      </c>
    </row>
    <row r="86" spans="1:86" ht="18" x14ac:dyDescent="0.25">
      <c r="A86" s="4"/>
      <c r="B86" s="8" t="s">
        <v>100</v>
      </c>
      <c r="C86" s="8" t="s">
        <v>106</v>
      </c>
      <c r="D86" s="4"/>
      <c r="E86" s="4"/>
      <c r="F86" s="4"/>
      <c r="G86" s="4"/>
      <c r="H86" s="4"/>
      <c r="I86" s="4"/>
      <c r="J86" s="4"/>
      <c r="L86" s="4"/>
      <c r="N86" s="4"/>
      <c r="P86" s="4"/>
      <c r="R86" s="4"/>
      <c r="BE86" s="42"/>
      <c r="BF86" s="64" t="s">
        <v>120</v>
      </c>
      <c r="BG86" s="74" t="s">
        <v>149</v>
      </c>
      <c r="BI86" s="75" t="s">
        <v>11</v>
      </c>
      <c r="BK86" s="21" t="s">
        <v>248</v>
      </c>
      <c r="CH86" t="s">
        <v>76</v>
      </c>
    </row>
    <row r="87" spans="1:86" ht="18" x14ac:dyDescent="0.25">
      <c r="A87" s="4"/>
      <c r="B87" s="4" t="s">
        <v>101</v>
      </c>
      <c r="C87" s="4" t="s">
        <v>174</v>
      </c>
      <c r="D87" s="4"/>
      <c r="E87" s="4"/>
      <c r="F87" s="4">
        <v>0</v>
      </c>
      <c r="G87" s="4"/>
      <c r="H87" s="4"/>
      <c r="I87" s="4"/>
      <c r="J87" s="4">
        <v>0</v>
      </c>
      <c r="K87" s="4"/>
      <c r="L87" s="4">
        <v>0</v>
      </c>
      <c r="M87" s="4"/>
      <c r="N87" s="4">
        <v>0</v>
      </c>
      <c r="O87" s="4"/>
      <c r="P87" s="4">
        <v>0</v>
      </c>
      <c r="Q87" s="4"/>
      <c r="R87" s="4">
        <v>0</v>
      </c>
      <c r="S87" s="4"/>
      <c r="T87" s="4">
        <v>0</v>
      </c>
      <c r="V87" s="16">
        <v>0</v>
      </c>
      <c r="W87" s="16">
        <v>0</v>
      </c>
      <c r="X87" s="16"/>
      <c r="Y87" s="16">
        <v>0</v>
      </c>
      <c r="Z87" s="16"/>
      <c r="AA87" s="16">
        <v>0</v>
      </c>
      <c r="AB87" s="16"/>
      <c r="AC87" s="16">
        <v>0</v>
      </c>
      <c r="AD87" s="16"/>
      <c r="AE87" s="16">
        <v>0</v>
      </c>
      <c r="AF87" s="16"/>
      <c r="AG87" s="16">
        <v>0</v>
      </c>
      <c r="AH87" s="16"/>
      <c r="AI87" s="16">
        <v>0</v>
      </c>
      <c r="AJ87" s="16"/>
      <c r="AK87" s="16">
        <v>0</v>
      </c>
      <c r="AL87" s="16"/>
      <c r="AM87" s="16">
        <v>0</v>
      </c>
      <c r="AN87" s="16"/>
      <c r="AO87" s="16">
        <v>0</v>
      </c>
      <c r="AQ87" s="16">
        <v>0</v>
      </c>
      <c r="AR87" s="4"/>
      <c r="AS87" s="4">
        <v>1</v>
      </c>
      <c r="AT87" s="4"/>
      <c r="AU87" s="4">
        <v>0</v>
      </c>
      <c r="AV87" s="4"/>
      <c r="AW87" s="4">
        <v>0</v>
      </c>
      <c r="AX87" s="4"/>
      <c r="AY87" s="4">
        <v>0</v>
      </c>
      <c r="BC87" s="4" t="s">
        <v>174</v>
      </c>
      <c r="BD87" s="4"/>
      <c r="BE87" s="70">
        <v>2008</v>
      </c>
      <c r="BF87" s="64" t="s">
        <v>129</v>
      </c>
      <c r="BG87" s="74"/>
      <c r="BI87" s="75"/>
      <c r="BK87" s="21" t="s">
        <v>248</v>
      </c>
      <c r="CH87" t="s">
        <v>76</v>
      </c>
    </row>
    <row r="88" spans="1:86" ht="18" x14ac:dyDescent="0.25">
      <c r="A88" s="4"/>
      <c r="C88" s="118" t="s">
        <v>46</v>
      </c>
      <c r="D88" s="88"/>
      <c r="E88" s="88"/>
      <c r="F88" s="88">
        <v>0</v>
      </c>
      <c r="G88" s="88"/>
      <c r="H88" s="88"/>
      <c r="I88" s="88"/>
      <c r="J88" s="88">
        <v>0</v>
      </c>
      <c r="K88" s="88"/>
      <c r="L88" s="88">
        <v>0</v>
      </c>
      <c r="M88" s="88"/>
      <c r="N88" s="88">
        <v>0</v>
      </c>
      <c r="O88" s="88"/>
      <c r="P88" s="88">
        <v>0</v>
      </c>
      <c r="Q88" s="88"/>
      <c r="R88" s="88">
        <v>0</v>
      </c>
      <c r="S88" s="88"/>
      <c r="T88" s="88">
        <v>2</v>
      </c>
      <c r="U88" s="110"/>
      <c r="V88" s="111">
        <v>2</v>
      </c>
      <c r="W88" s="111">
        <v>3</v>
      </c>
      <c r="X88" s="111"/>
      <c r="Y88" s="111">
        <v>3</v>
      </c>
      <c r="Z88" s="111"/>
      <c r="AA88" s="111">
        <v>4</v>
      </c>
      <c r="AB88" s="111"/>
      <c r="AC88" s="111">
        <v>4</v>
      </c>
      <c r="AD88" s="111"/>
      <c r="AE88" s="111">
        <v>5</v>
      </c>
      <c r="AF88" s="111"/>
      <c r="AG88" s="111">
        <v>5</v>
      </c>
      <c r="AH88" s="111"/>
      <c r="AI88" s="111">
        <v>15</v>
      </c>
      <c r="AJ88" s="111"/>
      <c r="AK88" s="111">
        <v>20</v>
      </c>
      <c r="AL88" s="111"/>
      <c r="AM88" s="111">
        <v>35</v>
      </c>
      <c r="AN88" s="111"/>
      <c r="AO88" s="111">
        <v>25</v>
      </c>
      <c r="AP88" s="111"/>
      <c r="AQ88" s="111">
        <v>20</v>
      </c>
      <c r="AR88" s="88"/>
      <c r="AS88" s="88">
        <v>15</v>
      </c>
      <c r="AT88" s="88"/>
      <c r="AU88" s="88">
        <v>10</v>
      </c>
      <c r="AV88" s="88"/>
      <c r="AW88" s="88">
        <v>10</v>
      </c>
      <c r="AX88" s="88"/>
      <c r="AY88" s="88">
        <v>6</v>
      </c>
      <c r="AZ88" s="110"/>
      <c r="BB88" s="110"/>
      <c r="BC88" s="118" t="s">
        <v>46</v>
      </c>
      <c r="BD88" s="7"/>
      <c r="BE88" s="70">
        <v>1524</v>
      </c>
      <c r="BF88" s="64" t="s">
        <v>123</v>
      </c>
      <c r="BG88" s="66">
        <f>SUM(K88:AY88)</f>
        <v>184</v>
      </c>
      <c r="BH88" s="68">
        <f t="shared" ref="BH88:BH93" si="1">BG88/$BG$173</f>
        <v>6.8355747083735791E-3</v>
      </c>
      <c r="BI88" s="73">
        <f t="shared" ref="BI88:BI93" si="2">BG88*(22630/25740)</f>
        <v>161.76845376845375</v>
      </c>
      <c r="BK88" s="21" t="s">
        <v>248</v>
      </c>
      <c r="CH88" t="s">
        <v>76</v>
      </c>
    </row>
    <row r="89" spans="1:86" ht="18" x14ac:dyDescent="0.25">
      <c r="A89" s="4"/>
      <c r="B89" s="4"/>
      <c r="C89" s="77" t="s">
        <v>161</v>
      </c>
      <c r="D89" s="4"/>
      <c r="E89" s="4"/>
      <c r="F89" s="4">
        <v>0</v>
      </c>
      <c r="G89" s="4"/>
      <c r="H89" s="4"/>
      <c r="I89" s="4"/>
      <c r="J89" s="4">
        <v>0</v>
      </c>
      <c r="K89" s="4"/>
      <c r="L89" s="4">
        <v>0</v>
      </c>
      <c r="M89" s="4"/>
      <c r="N89" s="4">
        <v>0</v>
      </c>
      <c r="O89" s="4"/>
      <c r="P89" s="4">
        <v>0</v>
      </c>
      <c r="Q89" s="4"/>
      <c r="R89" s="4">
        <v>0</v>
      </c>
      <c r="S89" s="4"/>
      <c r="T89" s="4">
        <v>0</v>
      </c>
      <c r="U89" s="21"/>
      <c r="V89" s="16">
        <v>0</v>
      </c>
      <c r="W89" s="16">
        <v>0</v>
      </c>
      <c r="X89" s="16"/>
      <c r="Y89" s="16">
        <v>0</v>
      </c>
      <c r="Z89" s="16"/>
      <c r="AA89" s="16">
        <v>0</v>
      </c>
      <c r="AB89" s="16"/>
      <c r="AC89" s="16">
        <v>0</v>
      </c>
      <c r="AD89" s="16"/>
      <c r="AE89" s="16">
        <v>0</v>
      </c>
      <c r="AF89" s="16"/>
      <c r="AG89" s="16">
        <v>0</v>
      </c>
      <c r="AH89" s="16"/>
      <c r="AI89" s="16">
        <v>0</v>
      </c>
      <c r="AJ89" s="16"/>
      <c r="AK89" s="16">
        <v>0</v>
      </c>
      <c r="AL89" s="16"/>
      <c r="AM89" s="16">
        <v>0</v>
      </c>
      <c r="AN89" s="16"/>
      <c r="AO89" s="16">
        <v>0</v>
      </c>
      <c r="AP89" s="16"/>
      <c r="AQ89" s="16">
        <v>0</v>
      </c>
      <c r="AR89" s="4"/>
      <c r="AS89" s="4">
        <v>0</v>
      </c>
      <c r="AT89" s="4"/>
      <c r="AU89" s="4">
        <v>0</v>
      </c>
      <c r="AV89" s="4"/>
      <c r="AW89" s="4">
        <v>1</v>
      </c>
      <c r="AX89" s="4"/>
      <c r="AY89" s="4">
        <v>0</v>
      </c>
      <c r="AZ89" s="21"/>
      <c r="BB89" s="21"/>
      <c r="BC89" s="77" t="s">
        <v>161</v>
      </c>
      <c r="BD89" s="77"/>
      <c r="BE89" s="70">
        <v>1990</v>
      </c>
      <c r="BF89" s="64" t="s">
        <v>129</v>
      </c>
      <c r="BG89" s="66">
        <f>SUM(K89:AY89)</f>
        <v>1</v>
      </c>
      <c r="BH89" s="68">
        <f t="shared" si="1"/>
        <v>3.7149862545508582E-5</v>
      </c>
      <c r="BI89" s="73">
        <f t="shared" si="2"/>
        <v>0.87917637917637914</v>
      </c>
      <c r="BK89" s="21" t="s">
        <v>248</v>
      </c>
      <c r="CH89" t="s">
        <v>76</v>
      </c>
    </row>
    <row r="90" spans="1:86" ht="18" x14ac:dyDescent="0.25">
      <c r="A90" s="4"/>
      <c r="B90" s="4"/>
      <c r="C90" s="4" t="s">
        <v>47</v>
      </c>
      <c r="D90" s="4"/>
      <c r="E90" s="4"/>
      <c r="F90" s="4">
        <v>0</v>
      </c>
      <c r="G90" s="4"/>
      <c r="H90" s="4"/>
      <c r="I90" s="4"/>
      <c r="J90" s="4">
        <v>0</v>
      </c>
      <c r="K90" s="4"/>
      <c r="L90" s="4">
        <v>0</v>
      </c>
      <c r="M90" s="4"/>
      <c r="N90" s="4">
        <v>0</v>
      </c>
      <c r="O90" s="4"/>
      <c r="P90" s="4">
        <v>0</v>
      </c>
      <c r="Q90" s="4"/>
      <c r="R90" s="4">
        <v>0</v>
      </c>
      <c r="S90" s="4"/>
      <c r="T90" s="4">
        <v>0</v>
      </c>
      <c r="V90" s="4">
        <v>0</v>
      </c>
      <c r="W90" s="16">
        <v>0</v>
      </c>
      <c r="X90" s="16"/>
      <c r="Y90" s="16">
        <v>0</v>
      </c>
      <c r="Z90" s="16"/>
      <c r="AA90" s="16">
        <v>0</v>
      </c>
      <c r="AB90" s="16"/>
      <c r="AC90" s="16">
        <v>0</v>
      </c>
      <c r="AD90" s="16"/>
      <c r="AE90" s="16">
        <v>0</v>
      </c>
      <c r="AF90" s="16"/>
      <c r="AG90" s="16">
        <v>1</v>
      </c>
      <c r="AH90" s="16"/>
      <c r="AI90" s="16">
        <v>4</v>
      </c>
      <c r="AJ90" s="16"/>
      <c r="AK90" s="16">
        <v>4</v>
      </c>
      <c r="AL90" s="16"/>
      <c r="AM90" s="16">
        <v>4</v>
      </c>
      <c r="AN90" s="16"/>
      <c r="AO90" s="16">
        <v>3</v>
      </c>
      <c r="AP90" s="16"/>
      <c r="AQ90" s="16">
        <v>2</v>
      </c>
      <c r="AR90" s="4"/>
      <c r="AS90" s="4">
        <v>2</v>
      </c>
      <c r="AT90" s="4"/>
      <c r="AU90" s="4">
        <v>2</v>
      </c>
      <c r="AV90" s="4"/>
      <c r="AW90" s="4">
        <v>2</v>
      </c>
      <c r="AX90" s="4"/>
      <c r="AY90" s="4">
        <v>2</v>
      </c>
      <c r="BC90" s="4" t="s">
        <v>47</v>
      </c>
      <c r="BD90" s="4"/>
      <c r="BE90" s="70">
        <v>1790</v>
      </c>
      <c r="BF90" s="64" t="s">
        <v>124</v>
      </c>
      <c r="BG90" s="66">
        <f>SUM(K90:AY90)</f>
        <v>26</v>
      </c>
      <c r="BH90" s="68">
        <f t="shared" si="1"/>
        <v>9.6589642618322309E-4</v>
      </c>
      <c r="BI90" s="73">
        <f t="shared" si="2"/>
        <v>22.858585858585858</v>
      </c>
      <c r="BK90" s="21" t="s">
        <v>248</v>
      </c>
      <c r="CH90" t="s">
        <v>76</v>
      </c>
    </row>
    <row r="91" spans="1:86" ht="18" x14ac:dyDescent="0.25">
      <c r="A91" s="4"/>
      <c r="B91" s="4"/>
      <c r="C91" s="4" t="s">
        <v>167</v>
      </c>
      <c r="D91" s="4"/>
      <c r="E91" s="4"/>
      <c r="F91" s="4">
        <v>0</v>
      </c>
      <c r="G91" s="4"/>
      <c r="H91" s="4"/>
      <c r="I91" s="4"/>
      <c r="J91" s="4">
        <v>0</v>
      </c>
      <c r="K91" s="4"/>
      <c r="L91" s="4">
        <v>0</v>
      </c>
      <c r="M91" s="4"/>
      <c r="N91" s="4">
        <v>0</v>
      </c>
      <c r="O91" s="4"/>
      <c r="P91" s="4">
        <v>0</v>
      </c>
      <c r="Q91" s="4"/>
      <c r="R91" s="4">
        <v>0</v>
      </c>
      <c r="S91" s="4"/>
      <c r="T91" s="4">
        <v>0</v>
      </c>
      <c r="V91" s="4">
        <v>0</v>
      </c>
      <c r="W91" s="16">
        <v>0</v>
      </c>
      <c r="X91" s="16"/>
      <c r="Y91" s="16">
        <v>0</v>
      </c>
      <c r="Z91" s="16"/>
      <c r="AA91" s="16">
        <v>0</v>
      </c>
      <c r="AB91" s="16"/>
      <c r="AC91" s="16">
        <v>0</v>
      </c>
      <c r="AD91" s="16"/>
      <c r="AE91" s="16">
        <v>0</v>
      </c>
      <c r="AF91" s="16"/>
      <c r="AG91" s="16">
        <v>0</v>
      </c>
      <c r="AH91" s="16"/>
      <c r="AI91" s="16">
        <v>0</v>
      </c>
      <c r="AJ91" s="16"/>
      <c r="AK91" s="16">
        <v>0</v>
      </c>
      <c r="AL91" s="16"/>
      <c r="AM91" s="16">
        <v>0</v>
      </c>
      <c r="AN91" s="16"/>
      <c r="AO91" s="16">
        <v>0</v>
      </c>
      <c r="AP91" s="16"/>
      <c r="AQ91" s="16">
        <v>0</v>
      </c>
      <c r="AR91" s="4"/>
      <c r="AS91" s="4">
        <v>0</v>
      </c>
      <c r="AT91" s="4"/>
      <c r="AU91" s="4">
        <v>0</v>
      </c>
      <c r="AV91" s="4"/>
      <c r="AW91" s="4">
        <v>3</v>
      </c>
      <c r="AX91" s="4"/>
      <c r="AY91" s="4">
        <v>3</v>
      </c>
      <c r="BC91" s="4" t="s">
        <v>168</v>
      </c>
      <c r="BD91" s="4"/>
      <c r="BE91" s="70">
        <v>1990</v>
      </c>
      <c r="BF91" s="64" t="s">
        <v>125</v>
      </c>
      <c r="BG91" s="66">
        <v>1</v>
      </c>
      <c r="BH91" s="68">
        <f t="shared" si="1"/>
        <v>3.7149862545508582E-5</v>
      </c>
      <c r="BI91" s="73">
        <f t="shared" si="2"/>
        <v>0.87917637917637914</v>
      </c>
      <c r="BK91" s="21" t="s">
        <v>248</v>
      </c>
      <c r="CH91" t="s">
        <v>76</v>
      </c>
    </row>
    <row r="92" spans="1:86" ht="18" x14ac:dyDescent="0.25">
      <c r="A92" s="4"/>
      <c r="B92" s="4"/>
      <c r="C92" s="4" t="s">
        <v>99</v>
      </c>
      <c r="D92" s="4"/>
      <c r="E92" s="4"/>
      <c r="F92" s="4">
        <v>0</v>
      </c>
      <c r="G92" s="4"/>
      <c r="H92" s="4"/>
      <c r="I92" s="4"/>
      <c r="J92" s="4">
        <v>0</v>
      </c>
      <c r="K92" s="4"/>
      <c r="L92" s="4">
        <v>0</v>
      </c>
      <c r="M92" s="4"/>
      <c r="N92" s="4">
        <v>0</v>
      </c>
      <c r="O92" s="4"/>
      <c r="P92" s="4">
        <v>0</v>
      </c>
      <c r="Q92" s="4"/>
      <c r="R92" s="4">
        <v>0</v>
      </c>
      <c r="S92" s="4"/>
      <c r="T92" s="4">
        <v>0</v>
      </c>
      <c r="V92" s="4">
        <v>0</v>
      </c>
      <c r="W92" s="4">
        <v>0</v>
      </c>
      <c r="X92" s="16"/>
      <c r="Y92" s="4">
        <v>0</v>
      </c>
      <c r="Z92" s="15"/>
      <c r="AA92" s="4">
        <v>0</v>
      </c>
      <c r="AB92" s="15"/>
      <c r="AC92" s="4">
        <v>0</v>
      </c>
      <c r="AD92" s="15"/>
      <c r="AE92" s="4">
        <v>0</v>
      </c>
      <c r="AF92" s="15"/>
      <c r="AG92" s="4">
        <v>5</v>
      </c>
      <c r="AH92" s="15"/>
      <c r="AI92" s="4">
        <v>7</v>
      </c>
      <c r="AJ92" s="15"/>
      <c r="AK92" s="4">
        <v>7</v>
      </c>
      <c r="AL92" s="16"/>
      <c r="AM92" s="4">
        <v>5</v>
      </c>
      <c r="AN92" s="16"/>
      <c r="AO92" s="4">
        <v>5</v>
      </c>
      <c r="AP92" s="16"/>
      <c r="AQ92" s="4">
        <v>5</v>
      </c>
      <c r="AR92" s="4"/>
      <c r="AS92" s="4">
        <v>3</v>
      </c>
      <c r="AT92" s="4"/>
      <c r="AU92" s="4">
        <v>3</v>
      </c>
      <c r="AW92" s="4">
        <v>3</v>
      </c>
      <c r="AX92" s="4"/>
      <c r="AY92" s="4">
        <v>3</v>
      </c>
      <c r="BC92" s="4" t="s">
        <v>99</v>
      </c>
      <c r="BD92" s="4"/>
      <c r="BE92" s="70">
        <v>1740</v>
      </c>
      <c r="BF92" s="64" t="s">
        <v>125</v>
      </c>
      <c r="BG92" s="66">
        <f>SUM(K92:AY92)</f>
        <v>46</v>
      </c>
      <c r="BH92" s="68">
        <f t="shared" si="1"/>
        <v>1.7088936770933948E-3</v>
      </c>
      <c r="BI92" s="73">
        <f t="shared" si="2"/>
        <v>40.442113442113438</v>
      </c>
      <c r="BK92" s="21" t="s">
        <v>248</v>
      </c>
      <c r="CH92" t="s">
        <v>76</v>
      </c>
    </row>
    <row r="93" spans="1:86" ht="18" x14ac:dyDescent="0.25">
      <c r="A93" s="4"/>
      <c r="B93" s="4"/>
      <c r="C93" s="4" t="s">
        <v>87</v>
      </c>
      <c r="D93" s="4"/>
      <c r="E93" s="4"/>
      <c r="F93" s="4">
        <v>0</v>
      </c>
      <c r="G93" s="4"/>
      <c r="H93" s="4"/>
      <c r="I93" s="4"/>
      <c r="J93" s="4">
        <v>0</v>
      </c>
      <c r="K93" s="4"/>
      <c r="L93" s="4">
        <v>0</v>
      </c>
      <c r="M93" s="4"/>
      <c r="N93" s="4">
        <v>0</v>
      </c>
      <c r="O93" s="4"/>
      <c r="P93" s="4">
        <v>0</v>
      </c>
      <c r="Q93" s="4"/>
      <c r="R93" s="4">
        <v>0</v>
      </c>
      <c r="S93" s="4"/>
      <c r="T93" s="4">
        <v>0</v>
      </c>
      <c r="V93" s="16">
        <v>0</v>
      </c>
      <c r="W93" s="4">
        <v>0</v>
      </c>
      <c r="X93" s="16"/>
      <c r="Y93" s="16">
        <v>0</v>
      </c>
      <c r="Z93" s="16"/>
      <c r="AA93" s="16">
        <v>0</v>
      </c>
      <c r="AB93" s="16"/>
      <c r="AC93" s="16">
        <v>0</v>
      </c>
      <c r="AD93" s="16"/>
      <c r="AE93" s="16">
        <v>0</v>
      </c>
      <c r="AF93" s="15"/>
      <c r="AG93" s="4">
        <v>0</v>
      </c>
      <c r="AH93" s="15"/>
      <c r="AI93" s="4">
        <v>3</v>
      </c>
      <c r="AJ93" s="15"/>
      <c r="AK93" s="4">
        <v>4</v>
      </c>
      <c r="AL93" s="4"/>
      <c r="AM93" s="4">
        <v>5</v>
      </c>
      <c r="AN93" s="4"/>
      <c r="AO93" s="4">
        <v>25</v>
      </c>
      <c r="AP93" s="4"/>
      <c r="AQ93" s="4">
        <v>25</v>
      </c>
      <c r="AR93" s="4"/>
      <c r="AS93" s="4">
        <v>25</v>
      </c>
      <c r="AT93" s="4"/>
      <c r="AU93" s="4">
        <v>10</v>
      </c>
      <c r="AW93" s="4">
        <v>5</v>
      </c>
      <c r="AX93" s="4"/>
      <c r="AY93" s="4">
        <v>0</v>
      </c>
      <c r="AZ93" s="4">
        <v>5</v>
      </c>
      <c r="BC93" s="4" t="s">
        <v>87</v>
      </c>
      <c r="BD93" s="4"/>
      <c r="BE93" s="70">
        <v>1700</v>
      </c>
      <c r="BF93" s="64" t="s">
        <v>126</v>
      </c>
      <c r="BG93" s="66">
        <f>SUM(K93:AY93)</f>
        <v>102</v>
      </c>
      <c r="BH93" s="68">
        <f t="shared" si="1"/>
        <v>3.7892859796418753E-3</v>
      </c>
      <c r="BI93" s="73">
        <f t="shared" si="2"/>
        <v>89.675990675990676</v>
      </c>
      <c r="BK93" s="21" t="s">
        <v>248</v>
      </c>
      <c r="CH93" t="s">
        <v>76</v>
      </c>
    </row>
    <row r="94" spans="1:86" ht="18" x14ac:dyDescent="0.25">
      <c r="A94" s="4"/>
      <c r="B94" s="4"/>
      <c r="C94" s="4" t="s">
        <v>170</v>
      </c>
      <c r="D94" s="4"/>
      <c r="E94" s="4"/>
      <c r="F94" s="4">
        <v>0</v>
      </c>
      <c r="G94" s="4"/>
      <c r="H94" s="4"/>
      <c r="I94" s="4"/>
      <c r="J94" s="4">
        <v>0</v>
      </c>
      <c r="K94" s="4"/>
      <c r="L94" s="4">
        <v>0</v>
      </c>
      <c r="M94" s="4"/>
      <c r="N94" s="4">
        <v>0</v>
      </c>
      <c r="O94" s="4"/>
      <c r="P94" s="4">
        <v>0</v>
      </c>
      <c r="Q94" s="4"/>
      <c r="R94" s="4">
        <v>0</v>
      </c>
      <c r="S94" s="4"/>
      <c r="T94" s="4">
        <v>0</v>
      </c>
      <c r="V94" s="16">
        <v>0</v>
      </c>
      <c r="W94" s="4">
        <v>0</v>
      </c>
      <c r="X94" s="16"/>
      <c r="Y94" s="16">
        <v>0</v>
      </c>
      <c r="Z94" s="16"/>
      <c r="AA94" s="16">
        <v>0</v>
      </c>
      <c r="AB94" s="16"/>
      <c r="AC94" s="16">
        <v>0</v>
      </c>
      <c r="AD94" s="16"/>
      <c r="AE94" s="16">
        <v>0</v>
      </c>
      <c r="AF94" s="15"/>
      <c r="AG94" s="4">
        <v>0</v>
      </c>
      <c r="AH94" s="15"/>
      <c r="AI94" s="4">
        <v>0</v>
      </c>
      <c r="AJ94" s="15"/>
      <c r="AK94" s="4">
        <v>0</v>
      </c>
      <c r="AL94" s="4"/>
      <c r="AM94" s="4">
        <v>0</v>
      </c>
      <c r="AN94" s="4"/>
      <c r="AO94" s="4">
        <v>0</v>
      </c>
      <c r="AP94" s="4"/>
      <c r="AQ94" s="4">
        <v>0</v>
      </c>
      <c r="AR94" s="4"/>
      <c r="AS94" s="4">
        <v>0</v>
      </c>
      <c r="AT94" s="4"/>
      <c r="AU94" s="4">
        <v>0</v>
      </c>
      <c r="AW94" s="4">
        <v>0</v>
      </c>
      <c r="AX94" s="4"/>
      <c r="AY94" s="4">
        <v>1</v>
      </c>
      <c r="BC94" s="4" t="s">
        <v>170</v>
      </c>
      <c r="BD94" s="4"/>
      <c r="BE94" s="70">
        <v>2007</v>
      </c>
      <c r="BF94" s="64" t="s">
        <v>129</v>
      </c>
      <c r="BG94" s="66"/>
      <c r="BH94" s="68"/>
      <c r="BI94" s="73"/>
      <c r="BK94" s="21" t="s">
        <v>248</v>
      </c>
      <c r="CH94" t="s">
        <v>76</v>
      </c>
    </row>
    <row r="95" spans="1:86" ht="18" x14ac:dyDescent="0.25">
      <c r="A95" s="4"/>
      <c r="B95" s="4"/>
      <c r="C95" s="88" t="s">
        <v>51</v>
      </c>
      <c r="D95" s="88"/>
      <c r="E95" s="88"/>
      <c r="F95" s="88">
        <v>5</v>
      </c>
      <c r="G95" s="88"/>
      <c r="H95" s="88"/>
      <c r="I95" s="88"/>
      <c r="J95" s="88">
        <v>5</v>
      </c>
      <c r="K95" s="88"/>
      <c r="L95" s="88">
        <v>5</v>
      </c>
      <c r="M95" s="88"/>
      <c r="N95" s="88">
        <v>5</v>
      </c>
      <c r="O95" s="88"/>
      <c r="P95" s="88">
        <v>5</v>
      </c>
      <c r="Q95" s="88"/>
      <c r="R95" s="88">
        <v>5</v>
      </c>
      <c r="S95" s="92"/>
      <c r="T95" s="88">
        <v>5</v>
      </c>
      <c r="U95" s="110"/>
      <c r="V95" s="88">
        <v>10</v>
      </c>
      <c r="W95" s="88">
        <v>15</v>
      </c>
      <c r="X95" s="88"/>
      <c r="Y95" s="88">
        <v>20</v>
      </c>
      <c r="Z95" s="88"/>
      <c r="AA95" s="88">
        <v>30</v>
      </c>
      <c r="AB95" s="88"/>
      <c r="AC95" s="88">
        <v>50</v>
      </c>
      <c r="AD95" s="88"/>
      <c r="AE95" s="88">
        <v>100</v>
      </c>
      <c r="AF95" s="88"/>
      <c r="AG95" s="88">
        <v>150</v>
      </c>
      <c r="AH95" s="88"/>
      <c r="AI95" s="88">
        <v>200</v>
      </c>
      <c r="AJ95" s="88"/>
      <c r="AK95" s="88">
        <v>250</v>
      </c>
      <c r="AL95" s="88"/>
      <c r="AM95" s="88">
        <v>300</v>
      </c>
      <c r="AN95" s="88"/>
      <c r="AO95" s="88">
        <v>350</v>
      </c>
      <c r="AP95" s="88"/>
      <c r="AQ95" s="88">
        <v>400</v>
      </c>
      <c r="AR95" s="88"/>
      <c r="AS95" s="88">
        <v>450</v>
      </c>
      <c r="AT95" s="88"/>
      <c r="AU95" s="88">
        <v>500</v>
      </c>
      <c r="AV95" s="110"/>
      <c r="AW95" s="88">
        <v>560</v>
      </c>
      <c r="AX95" s="88"/>
      <c r="AY95" s="88">
        <v>600</v>
      </c>
      <c r="AZ95" s="110"/>
      <c r="BB95" s="110"/>
      <c r="BC95" s="88" t="s">
        <v>51</v>
      </c>
      <c r="BD95" s="4"/>
      <c r="BE95" s="70">
        <v>1574</v>
      </c>
      <c r="BF95" s="64" t="s">
        <v>127</v>
      </c>
      <c r="BG95" s="66">
        <f>SUM(K95:AY95)</f>
        <v>4010</v>
      </c>
      <c r="BH95" s="68">
        <f>BG95/$BG$173</f>
        <v>0.1489709488074894</v>
      </c>
      <c r="BI95" s="73">
        <f t="shared" ref="BI95:BI116" si="3">BG95*(22630/25740)</f>
        <v>3525.4972804972804</v>
      </c>
      <c r="BK95" s="21" t="s">
        <v>248</v>
      </c>
      <c r="CH95" t="s">
        <v>76</v>
      </c>
    </row>
    <row r="96" spans="1:86" ht="18" x14ac:dyDescent="0.25">
      <c r="A96" s="4"/>
      <c r="B96" s="4"/>
      <c r="C96" s="88" t="s">
        <v>52</v>
      </c>
      <c r="D96" s="58"/>
      <c r="E96" s="58"/>
      <c r="F96" s="88">
        <v>20</v>
      </c>
      <c r="G96" s="88"/>
      <c r="H96" s="88"/>
      <c r="I96" s="88"/>
      <c r="J96" s="88">
        <v>30</v>
      </c>
      <c r="K96" s="88"/>
      <c r="L96" s="88">
        <v>35</v>
      </c>
      <c r="M96" s="88"/>
      <c r="N96" s="88">
        <v>42</v>
      </c>
      <c r="O96" s="88"/>
      <c r="P96" s="88">
        <v>50</v>
      </c>
      <c r="Q96" s="88"/>
      <c r="R96" s="88">
        <v>60</v>
      </c>
      <c r="S96" s="58"/>
      <c r="T96" s="58">
        <v>70</v>
      </c>
      <c r="V96" s="58">
        <v>80</v>
      </c>
      <c r="W96" s="58">
        <v>90</v>
      </c>
      <c r="X96" s="58"/>
      <c r="Y96" s="58">
        <v>100</v>
      </c>
      <c r="Z96" s="58"/>
      <c r="AA96" s="58">
        <v>160</v>
      </c>
      <c r="AB96" s="58"/>
      <c r="AC96" s="58">
        <v>280</v>
      </c>
      <c r="AD96" s="58"/>
      <c r="AE96" s="58">
        <v>450</v>
      </c>
      <c r="AF96" s="58"/>
      <c r="AG96" s="58">
        <v>600</v>
      </c>
      <c r="AH96" s="58"/>
      <c r="AI96" s="58">
        <v>750</v>
      </c>
      <c r="AJ96" s="58"/>
      <c r="AK96" s="58">
        <v>900</v>
      </c>
      <c r="AL96" s="58"/>
      <c r="AM96" s="58">
        <v>1000</v>
      </c>
      <c r="AN96" s="58"/>
      <c r="AO96" s="58">
        <v>1070</v>
      </c>
      <c r="AP96" s="58"/>
      <c r="AQ96" s="58">
        <v>1110</v>
      </c>
      <c r="AR96" s="58"/>
      <c r="AS96" s="58">
        <v>1160</v>
      </c>
      <c r="AT96" s="58"/>
      <c r="AU96" s="58">
        <v>1190</v>
      </c>
      <c r="AV96" s="59"/>
      <c r="AW96" s="58">
        <v>1210</v>
      </c>
      <c r="AX96" s="58"/>
      <c r="AY96" s="88">
        <v>1250</v>
      </c>
      <c r="BC96" s="58" t="s">
        <v>52</v>
      </c>
      <c r="BD96" s="58"/>
      <c r="BE96" s="70">
        <v>1561</v>
      </c>
      <c r="BF96" s="72"/>
      <c r="BG96" s="66">
        <f>SUM(K96:AY96)</f>
        <v>11657</v>
      </c>
      <c r="BH96" s="68">
        <f>BG96/$BG$173</f>
        <v>0.43305594769299355</v>
      </c>
      <c r="BI96" s="73">
        <f t="shared" si="3"/>
        <v>10248.559052059052</v>
      </c>
      <c r="BK96" s="21" t="s">
        <v>248</v>
      </c>
      <c r="CH96" t="s">
        <v>76</v>
      </c>
    </row>
    <row r="97" spans="1:86" ht="18" x14ac:dyDescent="0.25">
      <c r="A97" s="4"/>
      <c r="B97" s="4"/>
      <c r="C97" s="88" t="s">
        <v>86</v>
      </c>
      <c r="D97" s="88"/>
      <c r="E97" s="88"/>
      <c r="F97" s="88">
        <v>0</v>
      </c>
      <c r="G97" s="88"/>
      <c r="H97" s="88"/>
      <c r="I97" s="88"/>
      <c r="J97" s="88">
        <v>0</v>
      </c>
      <c r="K97" s="88"/>
      <c r="L97" s="88">
        <v>0</v>
      </c>
      <c r="M97" s="88"/>
      <c r="N97" s="88">
        <v>0</v>
      </c>
      <c r="O97" s="88"/>
      <c r="P97" s="88">
        <v>0</v>
      </c>
      <c r="Q97" s="88"/>
      <c r="R97" s="88">
        <v>0</v>
      </c>
      <c r="S97" s="88"/>
      <c r="T97" s="88">
        <v>0</v>
      </c>
      <c r="U97" s="110"/>
      <c r="V97" s="111">
        <v>0</v>
      </c>
      <c r="W97" s="88">
        <v>0</v>
      </c>
      <c r="X97" s="111"/>
      <c r="Y97" s="111">
        <v>0</v>
      </c>
      <c r="Z97" s="111"/>
      <c r="AA97" s="111">
        <v>0</v>
      </c>
      <c r="AB97" s="111"/>
      <c r="AC97" s="111">
        <v>4</v>
      </c>
      <c r="AD97" s="111"/>
      <c r="AE97" s="111">
        <v>15</v>
      </c>
      <c r="AF97" s="88"/>
      <c r="AG97" s="88">
        <v>20</v>
      </c>
      <c r="AH97" s="112"/>
      <c r="AI97" s="88">
        <v>20</v>
      </c>
      <c r="AJ97" s="112"/>
      <c r="AK97" s="88">
        <v>25</v>
      </c>
      <c r="AL97" s="88"/>
      <c r="AM97" s="88">
        <v>40</v>
      </c>
      <c r="AN97" s="88"/>
      <c r="AO97" s="88">
        <v>50</v>
      </c>
      <c r="AP97" s="88"/>
      <c r="AQ97" s="88">
        <v>40</v>
      </c>
      <c r="AR97" s="88"/>
      <c r="AS97" s="88">
        <v>20</v>
      </c>
      <c r="AT97" s="88"/>
      <c r="AU97" s="88">
        <v>5</v>
      </c>
      <c r="AV97" s="110"/>
      <c r="AW97" s="88">
        <v>5</v>
      </c>
      <c r="AX97" s="88"/>
      <c r="AY97" s="88">
        <v>5</v>
      </c>
      <c r="AZ97" s="110"/>
      <c r="BB97" s="110"/>
      <c r="BC97" s="88" t="s">
        <v>86</v>
      </c>
      <c r="BD97" s="4"/>
      <c r="BE97" s="70">
        <v>1670</v>
      </c>
      <c r="BF97" s="64" t="s">
        <v>123</v>
      </c>
      <c r="BG97" s="66">
        <f>SUM(K97:AY97)</f>
        <v>249</v>
      </c>
      <c r="BH97" s="68">
        <f>BG97/$BG$173</f>
        <v>9.2503157738316362E-3</v>
      </c>
      <c r="BI97" s="73">
        <f t="shared" si="3"/>
        <v>218.91491841491842</v>
      </c>
      <c r="BK97" s="21" t="s">
        <v>248</v>
      </c>
      <c r="CH97" t="s">
        <v>76</v>
      </c>
    </row>
    <row r="98" spans="1:86" ht="18" x14ac:dyDescent="0.25">
      <c r="A98" s="4"/>
      <c r="B98" s="4"/>
      <c r="C98" s="4" t="s">
        <v>84</v>
      </c>
      <c r="D98" s="4"/>
      <c r="E98" s="4"/>
      <c r="F98" s="4">
        <v>0</v>
      </c>
      <c r="G98" s="4"/>
      <c r="H98" s="4"/>
      <c r="I98" s="4"/>
      <c r="J98" s="4">
        <v>5</v>
      </c>
      <c r="K98" s="4"/>
      <c r="L98" s="4">
        <v>5</v>
      </c>
      <c r="M98" s="4"/>
      <c r="N98" s="4">
        <v>2</v>
      </c>
      <c r="O98" s="4"/>
      <c r="P98" s="4">
        <v>2</v>
      </c>
      <c r="Q98" s="4"/>
      <c r="R98" s="4">
        <v>2</v>
      </c>
      <c r="S98" s="4"/>
      <c r="T98" s="4">
        <v>2</v>
      </c>
      <c r="V98" s="4">
        <v>2</v>
      </c>
      <c r="W98" s="4">
        <v>3</v>
      </c>
      <c r="X98" s="4"/>
      <c r="Y98" s="4">
        <v>1</v>
      </c>
      <c r="Z98" s="15"/>
      <c r="AA98" s="4">
        <v>1</v>
      </c>
      <c r="AB98" s="15"/>
      <c r="AC98" s="4">
        <v>1</v>
      </c>
      <c r="AD98" s="15"/>
      <c r="AE98" s="4">
        <v>1</v>
      </c>
      <c r="AF98" s="15"/>
      <c r="AG98" s="4">
        <v>1</v>
      </c>
      <c r="AH98" s="4"/>
      <c r="AI98" s="4">
        <v>1</v>
      </c>
      <c r="AJ98" s="15"/>
      <c r="AK98" s="4">
        <v>1</v>
      </c>
      <c r="AL98" s="4"/>
      <c r="AM98" s="4">
        <v>1</v>
      </c>
      <c r="AN98" s="4"/>
      <c r="AO98" s="4">
        <v>2</v>
      </c>
      <c r="AP98" s="4"/>
      <c r="AQ98" s="4">
        <v>3</v>
      </c>
      <c r="AR98" s="4"/>
      <c r="AS98" s="4">
        <v>2</v>
      </c>
      <c r="AT98" s="4"/>
      <c r="AU98" s="4">
        <v>2</v>
      </c>
      <c r="AW98" s="4">
        <v>3</v>
      </c>
      <c r="AX98" s="4"/>
      <c r="AY98" s="4">
        <v>2</v>
      </c>
      <c r="BC98" s="4" t="s">
        <v>84</v>
      </c>
      <c r="BD98" s="4"/>
      <c r="BE98" s="70">
        <v>1380</v>
      </c>
      <c r="BF98" s="64" t="s">
        <v>128</v>
      </c>
      <c r="BG98" s="66">
        <f>SUM(K98:AY98)</f>
        <v>40</v>
      </c>
      <c r="BH98" s="68">
        <f>BG98/$BG$173</f>
        <v>1.4859945018203433E-3</v>
      </c>
      <c r="BI98" s="73">
        <f t="shared" si="3"/>
        <v>35.167055167055167</v>
      </c>
      <c r="BK98" s="21" t="s">
        <v>248</v>
      </c>
      <c r="CH98" t="s">
        <v>76</v>
      </c>
    </row>
    <row r="99" spans="1:86" ht="18" x14ac:dyDescent="0.25">
      <c r="A99" s="4"/>
      <c r="B99" s="4"/>
      <c r="C99" s="4" t="s">
        <v>181</v>
      </c>
      <c r="D99" s="4"/>
      <c r="E99" s="4"/>
      <c r="F99" s="4">
        <v>0</v>
      </c>
      <c r="G99" s="4"/>
      <c r="H99" s="4"/>
      <c r="I99" s="4"/>
      <c r="J99" s="4">
        <v>0</v>
      </c>
      <c r="K99" s="4"/>
      <c r="L99" s="4">
        <v>0</v>
      </c>
      <c r="M99" s="4"/>
      <c r="N99" s="4">
        <v>0</v>
      </c>
      <c r="O99" s="4"/>
      <c r="P99" s="4">
        <v>0</v>
      </c>
      <c r="Q99" s="4"/>
      <c r="R99" s="4">
        <v>0</v>
      </c>
      <c r="S99" s="4"/>
      <c r="T99" s="4">
        <v>0</v>
      </c>
      <c r="V99" s="16">
        <v>0</v>
      </c>
      <c r="W99" s="4">
        <v>0</v>
      </c>
      <c r="X99" s="16"/>
      <c r="Y99" s="16">
        <v>0</v>
      </c>
      <c r="Z99" s="16"/>
      <c r="AA99" s="16">
        <v>0</v>
      </c>
      <c r="AB99" s="16"/>
      <c r="AC99" s="16">
        <v>0</v>
      </c>
      <c r="AD99" s="16"/>
      <c r="AE99" s="16">
        <v>0</v>
      </c>
      <c r="AF99" s="15"/>
      <c r="AG99" s="4">
        <v>0</v>
      </c>
      <c r="AH99" s="4"/>
      <c r="AI99" s="4">
        <v>0</v>
      </c>
      <c r="AJ99" s="15"/>
      <c r="AK99" s="4">
        <v>0</v>
      </c>
      <c r="AL99" s="4"/>
      <c r="AM99" s="4">
        <v>0</v>
      </c>
      <c r="AN99" s="4"/>
      <c r="AO99" s="4">
        <v>0</v>
      </c>
      <c r="AP99" s="4"/>
      <c r="AQ99" s="4">
        <v>0</v>
      </c>
      <c r="AR99" s="4"/>
      <c r="AS99" s="4">
        <v>0</v>
      </c>
      <c r="AT99" s="4"/>
      <c r="AU99" s="4">
        <v>0</v>
      </c>
      <c r="AW99" s="4">
        <v>0</v>
      </c>
      <c r="AX99" s="4"/>
      <c r="AY99" s="4">
        <v>1</v>
      </c>
      <c r="BC99" s="4" t="s">
        <v>181</v>
      </c>
      <c r="BD99" s="4"/>
      <c r="BE99" s="70">
        <v>2010</v>
      </c>
      <c r="BF99" s="64" t="s">
        <v>129</v>
      </c>
      <c r="BG99" s="66"/>
      <c r="BH99" s="68"/>
      <c r="BI99" s="73"/>
      <c r="BK99" s="21" t="s">
        <v>248</v>
      </c>
      <c r="CH99" t="s">
        <v>76</v>
      </c>
    </row>
    <row r="100" spans="1:86" ht="18" x14ac:dyDescent="0.25">
      <c r="A100" s="4"/>
      <c r="B100" s="4"/>
      <c r="C100" s="4" t="s">
        <v>152</v>
      </c>
      <c r="D100" s="4"/>
      <c r="E100" s="4"/>
      <c r="F100" s="4">
        <v>0</v>
      </c>
      <c r="G100" s="4"/>
      <c r="H100" s="4"/>
      <c r="I100" s="4"/>
      <c r="J100" s="4">
        <v>0</v>
      </c>
      <c r="K100" s="4"/>
      <c r="L100" s="4">
        <v>0</v>
      </c>
      <c r="M100" s="4"/>
      <c r="N100" s="4">
        <v>0</v>
      </c>
      <c r="O100" s="4"/>
      <c r="P100" s="4">
        <v>0</v>
      </c>
      <c r="Q100" s="4"/>
      <c r="R100" s="4">
        <v>0</v>
      </c>
      <c r="S100" s="4"/>
      <c r="T100" s="4">
        <v>0</v>
      </c>
      <c r="V100" s="4">
        <v>0</v>
      </c>
      <c r="W100" s="4">
        <v>0</v>
      </c>
      <c r="X100" s="4"/>
      <c r="Y100" s="4">
        <v>0</v>
      </c>
      <c r="Z100" s="4"/>
      <c r="AA100" s="4">
        <v>0</v>
      </c>
      <c r="AB100" s="4"/>
      <c r="AC100" s="4">
        <v>0</v>
      </c>
      <c r="AD100" s="4"/>
      <c r="AE100" s="4">
        <v>0</v>
      </c>
      <c r="AG100" s="4">
        <v>0</v>
      </c>
      <c r="AH100" s="4"/>
      <c r="AI100" s="4">
        <v>0</v>
      </c>
      <c r="AK100" s="4">
        <v>0</v>
      </c>
      <c r="AM100" s="4">
        <v>0</v>
      </c>
      <c r="AN100" s="4"/>
      <c r="AO100" s="4">
        <v>0</v>
      </c>
      <c r="AQ100" s="4">
        <v>0</v>
      </c>
      <c r="AS100" s="4">
        <v>1</v>
      </c>
      <c r="AU100" s="4">
        <v>0</v>
      </c>
      <c r="AW100" s="4">
        <v>0</v>
      </c>
      <c r="AX100" s="4"/>
      <c r="AY100" s="4">
        <v>0</v>
      </c>
      <c r="BC100" s="4" t="s">
        <v>152</v>
      </c>
      <c r="BD100" s="4"/>
      <c r="BE100" s="70">
        <v>1921</v>
      </c>
      <c r="BF100" s="64" t="s">
        <v>129</v>
      </c>
      <c r="BG100" s="66">
        <f>SUM(K100:AY100)</f>
        <v>1</v>
      </c>
      <c r="BH100" s="68">
        <f>BG100/$BG$173</f>
        <v>3.7149862545508582E-5</v>
      </c>
      <c r="BI100" s="73">
        <f t="shared" si="3"/>
        <v>0.87917637917637914</v>
      </c>
      <c r="BK100" s="21" t="s">
        <v>248</v>
      </c>
      <c r="CH100" t="s">
        <v>76</v>
      </c>
    </row>
    <row r="101" spans="1:86" ht="18" x14ac:dyDescent="0.25">
      <c r="A101" s="4"/>
      <c r="B101" s="4"/>
      <c r="C101" s="92" t="s">
        <v>119</v>
      </c>
      <c r="D101" s="92"/>
      <c r="E101" s="92"/>
      <c r="F101" s="92">
        <v>0</v>
      </c>
      <c r="G101" s="92"/>
      <c r="H101" s="92"/>
      <c r="I101" s="92"/>
      <c r="J101" s="92">
        <v>0</v>
      </c>
      <c r="K101" s="92"/>
      <c r="L101" s="92">
        <v>0</v>
      </c>
      <c r="M101" s="92"/>
      <c r="N101" s="92">
        <v>0</v>
      </c>
      <c r="O101" s="92"/>
      <c r="P101" s="92">
        <v>0</v>
      </c>
      <c r="Q101" s="92"/>
      <c r="R101" s="92">
        <v>0</v>
      </c>
      <c r="S101" s="4"/>
      <c r="T101" s="92">
        <v>0</v>
      </c>
      <c r="U101" s="93"/>
      <c r="V101" s="92">
        <v>0</v>
      </c>
      <c r="W101" s="92">
        <v>0</v>
      </c>
      <c r="X101" s="92"/>
      <c r="Y101" s="92">
        <v>0</v>
      </c>
      <c r="Z101" s="92"/>
      <c r="AA101" s="92">
        <v>0</v>
      </c>
      <c r="AB101" s="92"/>
      <c r="AC101" s="92">
        <v>0</v>
      </c>
      <c r="AD101" s="92"/>
      <c r="AE101" s="92">
        <v>0</v>
      </c>
      <c r="AF101" s="93"/>
      <c r="AG101" s="92">
        <v>0</v>
      </c>
      <c r="AH101" s="93"/>
      <c r="AI101" s="92">
        <v>0</v>
      </c>
      <c r="AJ101" s="93"/>
      <c r="AK101" s="92">
        <v>0</v>
      </c>
      <c r="AL101" s="93"/>
      <c r="AM101" s="92">
        <v>0</v>
      </c>
      <c r="AN101" s="93"/>
      <c r="AO101" s="92">
        <v>1</v>
      </c>
      <c r="AP101" s="93"/>
      <c r="AQ101" s="92">
        <v>0</v>
      </c>
      <c r="AR101" s="93"/>
      <c r="AS101" s="92">
        <v>0</v>
      </c>
      <c r="AT101" s="93"/>
      <c r="AU101" s="92">
        <v>0</v>
      </c>
      <c r="AV101" s="93"/>
      <c r="AW101" s="92">
        <v>2</v>
      </c>
      <c r="AX101" s="92"/>
      <c r="AY101" s="92">
        <v>0</v>
      </c>
      <c r="AZ101" s="93"/>
      <c r="BB101" s="93"/>
      <c r="BC101" s="92" t="s">
        <v>119</v>
      </c>
      <c r="BD101" s="4"/>
      <c r="BE101" s="70">
        <v>1860</v>
      </c>
      <c r="BF101" s="64" t="s">
        <v>129</v>
      </c>
      <c r="BG101" s="66">
        <f>SUM(K101:AY101)</f>
        <v>3</v>
      </c>
      <c r="BH101" s="68">
        <f>BG101/$BG$173</f>
        <v>1.1144958763652574E-4</v>
      </c>
      <c r="BI101" s="73">
        <f t="shared" si="3"/>
        <v>2.6375291375291372</v>
      </c>
      <c r="BK101" s="141" t="s">
        <v>249</v>
      </c>
      <c r="CH101" t="s">
        <v>76</v>
      </c>
    </row>
    <row r="102" spans="1:86" ht="18" x14ac:dyDescent="0.25">
      <c r="A102" s="4"/>
      <c r="B102" s="4"/>
      <c r="C102" s="4" t="s">
        <v>90</v>
      </c>
      <c r="D102" s="4"/>
      <c r="E102" s="4"/>
      <c r="F102" s="4">
        <v>0</v>
      </c>
      <c r="G102" s="4"/>
      <c r="H102" s="4"/>
      <c r="I102" s="4"/>
      <c r="J102" s="4">
        <v>0</v>
      </c>
      <c r="K102" s="4"/>
      <c r="L102" s="4">
        <v>0</v>
      </c>
      <c r="M102" s="4"/>
      <c r="N102" s="4">
        <v>0</v>
      </c>
      <c r="O102" s="4"/>
      <c r="P102" s="4">
        <v>0</v>
      </c>
      <c r="Q102" s="4"/>
      <c r="R102" s="4">
        <v>0</v>
      </c>
      <c r="S102" s="4"/>
      <c r="T102" s="4">
        <v>0</v>
      </c>
      <c r="V102" s="16">
        <v>0</v>
      </c>
      <c r="W102" s="4">
        <v>0</v>
      </c>
      <c r="X102" s="16"/>
      <c r="Y102" s="16">
        <v>0</v>
      </c>
      <c r="Z102" s="16"/>
      <c r="AA102" s="16">
        <v>0</v>
      </c>
      <c r="AB102" s="16"/>
      <c r="AC102" s="16">
        <v>0</v>
      </c>
      <c r="AD102" s="16"/>
      <c r="AE102" s="16">
        <v>0</v>
      </c>
      <c r="AF102" s="15"/>
      <c r="AG102" s="4">
        <v>0</v>
      </c>
      <c r="AH102" s="15"/>
      <c r="AI102" s="4">
        <v>0</v>
      </c>
      <c r="AJ102" s="15"/>
      <c r="AK102" s="4">
        <v>0</v>
      </c>
      <c r="AL102" s="4"/>
      <c r="AM102" s="4">
        <v>0</v>
      </c>
      <c r="AN102" s="4"/>
      <c r="AO102" s="4">
        <v>3</v>
      </c>
      <c r="AP102" s="4"/>
      <c r="AQ102" s="4">
        <v>0</v>
      </c>
      <c r="AR102" s="4"/>
      <c r="AS102" s="4">
        <v>0</v>
      </c>
      <c r="AT102" s="4"/>
      <c r="AU102" s="4">
        <v>0</v>
      </c>
      <c r="AV102" s="41"/>
      <c r="AW102" s="4">
        <v>0</v>
      </c>
      <c r="AX102" s="4"/>
      <c r="AY102" s="4">
        <v>0</v>
      </c>
      <c r="BC102" s="4" t="s">
        <v>90</v>
      </c>
      <c r="BD102" s="4"/>
      <c r="BE102" s="70">
        <v>1843</v>
      </c>
      <c r="BF102" s="64" t="s">
        <v>132</v>
      </c>
      <c r="BG102" s="66">
        <f>SUM(K102:AY102)</f>
        <v>3</v>
      </c>
      <c r="BH102" s="68">
        <f>BG102/$BG$173</f>
        <v>1.1144958763652574E-4</v>
      </c>
      <c r="BI102" s="73">
        <f t="shared" si="3"/>
        <v>2.6375291375291372</v>
      </c>
      <c r="BK102" s="21" t="s">
        <v>248</v>
      </c>
      <c r="CH102" t="s">
        <v>76</v>
      </c>
    </row>
    <row r="103" spans="1:86" ht="18" x14ac:dyDescent="0.25">
      <c r="A103" s="4"/>
      <c r="B103" s="4"/>
      <c r="C103" s="4" t="s">
        <v>118</v>
      </c>
      <c r="D103" s="4"/>
      <c r="E103" s="4"/>
      <c r="F103" s="4">
        <v>0</v>
      </c>
      <c r="G103" s="4"/>
      <c r="H103" s="4"/>
      <c r="I103" s="4"/>
      <c r="J103" s="4">
        <v>0</v>
      </c>
      <c r="K103" s="4"/>
      <c r="L103" s="4">
        <v>0</v>
      </c>
      <c r="M103" s="4"/>
      <c r="N103" s="4">
        <v>0</v>
      </c>
      <c r="O103" s="4"/>
      <c r="P103" s="4">
        <v>0</v>
      </c>
      <c r="Q103" s="4"/>
      <c r="R103" s="4">
        <v>0</v>
      </c>
      <c r="S103" s="4"/>
      <c r="T103" s="4">
        <v>0</v>
      </c>
      <c r="V103" s="4">
        <v>0</v>
      </c>
      <c r="W103" s="4">
        <v>0</v>
      </c>
      <c r="X103" s="4"/>
      <c r="Y103" s="4">
        <v>0</v>
      </c>
      <c r="Z103" s="4"/>
      <c r="AA103" s="4">
        <v>0</v>
      </c>
      <c r="AB103" s="4"/>
      <c r="AC103" s="4">
        <v>0</v>
      </c>
      <c r="AD103" s="4"/>
      <c r="AE103" s="4">
        <v>0</v>
      </c>
      <c r="AG103" s="4">
        <v>0</v>
      </c>
      <c r="AI103" s="4">
        <v>0</v>
      </c>
      <c r="AK103" s="4">
        <v>0</v>
      </c>
      <c r="AM103" s="4">
        <v>0</v>
      </c>
      <c r="AO103" s="4">
        <v>0</v>
      </c>
      <c r="AQ103" s="4">
        <v>0</v>
      </c>
      <c r="AS103" s="4">
        <v>0</v>
      </c>
      <c r="AU103" s="4">
        <v>0</v>
      </c>
      <c r="AW103" s="4">
        <v>2</v>
      </c>
      <c r="AX103" s="4"/>
      <c r="AY103" s="4">
        <v>0</v>
      </c>
      <c r="BC103" s="4" t="s">
        <v>118</v>
      </c>
      <c r="BD103" s="4"/>
      <c r="BE103" s="70">
        <v>1981</v>
      </c>
      <c r="BF103" s="64" t="s">
        <v>129</v>
      </c>
      <c r="BG103" s="66">
        <f>SUM(K103:AY103)</f>
        <v>2</v>
      </c>
      <c r="BH103" s="68">
        <f>BG103/$BG$173</f>
        <v>7.4299725091017164E-5</v>
      </c>
      <c r="BI103" s="73">
        <f t="shared" si="3"/>
        <v>1.7583527583527583</v>
      </c>
      <c r="BK103" s="21" t="s">
        <v>248</v>
      </c>
      <c r="BN103" s="9"/>
      <c r="BO103" s="9"/>
      <c r="BP103" s="1"/>
      <c r="BQ103" s="9">
        <v>1520</v>
      </c>
      <c r="BR103" s="9">
        <v>1550</v>
      </c>
      <c r="BS103" s="9">
        <v>1580</v>
      </c>
      <c r="BT103" s="9">
        <v>1610</v>
      </c>
      <c r="BU103" s="9">
        <v>1650</v>
      </c>
      <c r="BV103" s="9">
        <v>1680</v>
      </c>
      <c r="BW103" s="9">
        <v>1720</v>
      </c>
      <c r="BX103" s="9">
        <v>1750</v>
      </c>
      <c r="BY103" s="9">
        <v>1780</v>
      </c>
      <c r="BZ103" s="9">
        <v>1810</v>
      </c>
      <c r="CA103" s="9">
        <v>1840</v>
      </c>
      <c r="CB103" s="9">
        <v>1870</v>
      </c>
      <c r="CC103" s="9">
        <v>1900</v>
      </c>
      <c r="CD103" s="9">
        <v>1930</v>
      </c>
      <c r="CE103" s="9">
        <v>1960</v>
      </c>
      <c r="CF103" s="9">
        <v>1990</v>
      </c>
      <c r="CG103" s="9">
        <v>2015</v>
      </c>
      <c r="CH103" t="s">
        <v>76</v>
      </c>
    </row>
    <row r="104" spans="1:86" ht="18" x14ac:dyDescent="0.25">
      <c r="A104" s="4"/>
      <c r="B104" s="4"/>
      <c r="C104" s="88" t="s">
        <v>54</v>
      </c>
      <c r="D104" s="88"/>
      <c r="E104" s="88"/>
      <c r="F104" s="88">
        <v>0</v>
      </c>
      <c r="G104" s="88"/>
      <c r="H104" s="88"/>
      <c r="I104" s="88"/>
      <c r="J104" s="88">
        <v>0</v>
      </c>
      <c r="K104" s="88"/>
      <c r="L104" s="88">
        <v>0</v>
      </c>
      <c r="M104" s="88"/>
      <c r="N104" s="88">
        <v>0</v>
      </c>
      <c r="O104" s="88"/>
      <c r="P104" s="88">
        <v>0</v>
      </c>
      <c r="Q104" s="88"/>
      <c r="R104" s="88">
        <v>0</v>
      </c>
      <c r="S104" s="4"/>
      <c r="T104" s="88">
        <v>0</v>
      </c>
      <c r="U104" s="110"/>
      <c r="V104" s="88">
        <v>0</v>
      </c>
      <c r="W104" s="88">
        <v>0</v>
      </c>
      <c r="X104" s="88"/>
      <c r="Y104" s="88">
        <v>0</v>
      </c>
      <c r="Z104" s="88"/>
      <c r="AA104" s="88">
        <v>0</v>
      </c>
      <c r="AB104" s="88"/>
      <c r="AC104" s="88">
        <v>0</v>
      </c>
      <c r="AD104" s="88"/>
      <c r="AE104" s="88">
        <v>0</v>
      </c>
      <c r="AF104" s="88"/>
      <c r="AG104" s="88">
        <v>1</v>
      </c>
      <c r="AH104" s="88"/>
      <c r="AI104" s="88">
        <v>5</v>
      </c>
      <c r="AJ104" s="88"/>
      <c r="AK104" s="88">
        <v>15</v>
      </c>
      <c r="AL104" s="88"/>
      <c r="AM104" s="88">
        <v>20</v>
      </c>
      <c r="AN104" s="88"/>
      <c r="AO104" s="88">
        <v>30</v>
      </c>
      <c r="AP104" s="88"/>
      <c r="AQ104" s="88">
        <v>40</v>
      </c>
      <c r="AR104" s="88"/>
      <c r="AS104" s="88">
        <v>40</v>
      </c>
      <c r="AT104" s="88"/>
      <c r="AU104" s="88">
        <v>45</v>
      </c>
      <c r="AV104" s="88"/>
      <c r="AW104" s="88">
        <v>45</v>
      </c>
      <c r="AX104" s="88"/>
      <c r="AY104" s="88">
        <v>55</v>
      </c>
      <c r="AZ104" s="110"/>
      <c r="BB104" s="110"/>
      <c r="BC104" s="88" t="s">
        <v>54</v>
      </c>
      <c r="BD104" s="4"/>
      <c r="BE104" s="70">
        <v>1770</v>
      </c>
      <c r="BF104" s="64" t="s">
        <v>124</v>
      </c>
      <c r="BG104" s="66">
        <f>SUM(K104:AY104)</f>
        <v>296</v>
      </c>
      <c r="BH104" s="68">
        <f>BG104/$BG$173</f>
        <v>1.099635931347054E-2</v>
      </c>
      <c r="BI104" s="73">
        <f t="shared" si="3"/>
        <v>260.2362082362082</v>
      </c>
      <c r="BK104" s="21" t="s">
        <v>248</v>
      </c>
      <c r="BN104" s="4"/>
      <c r="BO104" s="4"/>
      <c r="BP104" t="s">
        <v>5</v>
      </c>
      <c r="BQ104" s="4">
        <f>T95</f>
        <v>5</v>
      </c>
      <c r="BR104" s="4">
        <f>V95</f>
        <v>10</v>
      </c>
      <c r="BS104" s="4">
        <f>W95</f>
        <v>15</v>
      </c>
      <c r="BT104" s="4">
        <f>Y95</f>
        <v>20</v>
      </c>
      <c r="BU104" s="4">
        <f>AA95</f>
        <v>30</v>
      </c>
      <c r="BV104" s="4">
        <f>AC95</f>
        <v>50</v>
      </c>
      <c r="BW104" s="4">
        <f>AE95</f>
        <v>100</v>
      </c>
      <c r="BX104" s="4">
        <f>AG95</f>
        <v>150</v>
      </c>
      <c r="BY104" s="4">
        <f>AI95</f>
        <v>200</v>
      </c>
      <c r="BZ104" s="4">
        <f>AK95</f>
        <v>250</v>
      </c>
      <c r="CA104" s="4">
        <f>AM95</f>
        <v>300</v>
      </c>
      <c r="CB104" s="4">
        <f>AO95</f>
        <v>350</v>
      </c>
      <c r="CC104" s="4">
        <f>AQ95</f>
        <v>400</v>
      </c>
      <c r="CD104" s="4">
        <f>AS95</f>
        <v>450</v>
      </c>
      <c r="CE104" s="4">
        <f>AU95</f>
        <v>500</v>
      </c>
      <c r="CF104" s="4">
        <f>AW95</f>
        <v>560</v>
      </c>
      <c r="CG104" s="4">
        <f>AY95</f>
        <v>600</v>
      </c>
      <c r="CH104" t="s">
        <v>76</v>
      </c>
    </row>
    <row r="105" spans="1:86" ht="18" x14ac:dyDescent="0.25">
      <c r="A105" s="4"/>
      <c r="B105" s="4"/>
      <c r="C105" s="4" t="s">
        <v>171</v>
      </c>
      <c r="D105" s="4"/>
      <c r="E105" s="4"/>
      <c r="F105" s="4">
        <v>0</v>
      </c>
      <c r="G105" s="4"/>
      <c r="H105" s="4"/>
      <c r="I105" s="4"/>
      <c r="J105" s="4">
        <v>0</v>
      </c>
      <c r="K105" s="4"/>
      <c r="L105" s="4">
        <v>0</v>
      </c>
      <c r="M105" s="4"/>
      <c r="N105" s="4">
        <v>0</v>
      </c>
      <c r="O105" s="4"/>
      <c r="P105" s="4">
        <v>0</v>
      </c>
      <c r="Q105" s="4"/>
      <c r="R105" s="4">
        <v>0</v>
      </c>
      <c r="S105" s="4"/>
      <c r="T105" s="4">
        <v>0</v>
      </c>
      <c r="V105" s="16">
        <v>0</v>
      </c>
      <c r="W105" s="4">
        <v>0</v>
      </c>
      <c r="X105" s="16"/>
      <c r="Y105" s="16">
        <v>0</v>
      </c>
      <c r="Z105" s="16"/>
      <c r="AA105" s="16">
        <v>0</v>
      </c>
      <c r="AB105" s="16"/>
      <c r="AC105" s="16">
        <v>0</v>
      </c>
      <c r="AD105" s="16"/>
      <c r="AE105" s="16">
        <v>0</v>
      </c>
      <c r="AF105" s="15"/>
      <c r="AG105" s="4">
        <v>0</v>
      </c>
      <c r="AH105" s="15"/>
      <c r="AI105" s="4">
        <v>0</v>
      </c>
      <c r="AJ105" s="15"/>
      <c r="AK105" s="4">
        <v>0</v>
      </c>
      <c r="AL105" s="4"/>
      <c r="AM105" s="4">
        <v>0</v>
      </c>
      <c r="AN105" s="4"/>
      <c r="AO105" s="4">
        <v>0</v>
      </c>
      <c r="AP105" s="4"/>
      <c r="AQ105" s="4">
        <v>0</v>
      </c>
      <c r="AR105" s="4"/>
      <c r="AS105" s="4">
        <v>0</v>
      </c>
      <c r="AT105" s="4"/>
      <c r="AU105" s="4">
        <v>0</v>
      </c>
      <c r="AW105" s="4">
        <v>0</v>
      </c>
      <c r="AX105" s="4"/>
      <c r="AY105" s="4">
        <v>1</v>
      </c>
      <c r="BC105" s="4" t="s">
        <v>171</v>
      </c>
      <c r="BD105" s="4"/>
      <c r="BE105" s="70">
        <v>2007</v>
      </c>
      <c r="BF105" s="64" t="s">
        <v>129</v>
      </c>
      <c r="BG105" s="66"/>
      <c r="BH105" s="68"/>
      <c r="BI105" s="73"/>
      <c r="BK105" s="21" t="s">
        <v>248</v>
      </c>
      <c r="BP105" t="s">
        <v>72</v>
      </c>
      <c r="CH105" t="s">
        <v>76</v>
      </c>
    </row>
    <row r="106" spans="1:86" ht="18" x14ac:dyDescent="0.25">
      <c r="A106" s="4"/>
      <c r="B106" s="4"/>
      <c r="C106" s="118" t="s">
        <v>89</v>
      </c>
      <c r="D106" s="110"/>
      <c r="E106" s="110"/>
      <c r="F106" s="88">
        <v>0</v>
      </c>
      <c r="G106" s="88"/>
      <c r="H106" s="88"/>
      <c r="I106" s="88"/>
      <c r="J106" s="88">
        <v>0</v>
      </c>
      <c r="K106" s="88"/>
      <c r="L106" s="88">
        <v>0</v>
      </c>
      <c r="M106" s="88"/>
      <c r="N106" s="88">
        <v>0</v>
      </c>
      <c r="O106" s="88"/>
      <c r="P106" s="88">
        <v>0</v>
      </c>
      <c r="Q106" s="88"/>
      <c r="R106" s="88">
        <v>0</v>
      </c>
      <c r="S106" s="88"/>
      <c r="T106" s="88">
        <v>0</v>
      </c>
      <c r="U106" s="110"/>
      <c r="V106" s="88">
        <v>0</v>
      </c>
      <c r="W106" s="88">
        <v>0</v>
      </c>
      <c r="X106" s="88"/>
      <c r="Y106" s="88">
        <v>0</v>
      </c>
      <c r="Z106" s="88"/>
      <c r="AA106" s="88">
        <v>0</v>
      </c>
      <c r="AB106" s="88"/>
      <c r="AC106" s="88">
        <v>3</v>
      </c>
      <c r="AD106" s="88"/>
      <c r="AE106" s="88">
        <v>5</v>
      </c>
      <c r="AF106" s="110"/>
      <c r="AG106" s="88">
        <v>12</v>
      </c>
      <c r="AH106" s="110"/>
      <c r="AI106" s="88">
        <v>20</v>
      </c>
      <c r="AJ106" s="110"/>
      <c r="AK106" s="88">
        <v>30</v>
      </c>
      <c r="AL106" s="110"/>
      <c r="AM106" s="88">
        <v>65</v>
      </c>
      <c r="AN106" s="110"/>
      <c r="AO106" s="88">
        <v>95</v>
      </c>
      <c r="AP106" s="110"/>
      <c r="AQ106" s="88">
        <v>125</v>
      </c>
      <c r="AR106" s="110"/>
      <c r="AS106" s="88">
        <v>60</v>
      </c>
      <c r="AT106" s="110"/>
      <c r="AU106" s="88">
        <v>40</v>
      </c>
      <c r="AV106" s="110"/>
      <c r="AW106" s="88">
        <v>40</v>
      </c>
      <c r="AX106" s="88"/>
      <c r="AY106" s="88">
        <v>50</v>
      </c>
      <c r="AZ106" s="110"/>
      <c r="BB106" s="110"/>
      <c r="BC106" s="118" t="s">
        <v>89</v>
      </c>
      <c r="BD106" s="7"/>
      <c r="BE106" s="70">
        <v>1660</v>
      </c>
      <c r="BF106" s="64" t="s">
        <v>126</v>
      </c>
      <c r="BG106" s="66">
        <f>SUM(K106:AY106)</f>
        <v>545</v>
      </c>
      <c r="BH106" s="68">
        <f t="shared" ref="BH106:BH116" si="4">BG106/$BG$173</f>
        <v>2.0246675087302178E-2</v>
      </c>
      <c r="BI106" s="73">
        <f t="shared" si="3"/>
        <v>479.15112665112662</v>
      </c>
      <c r="BK106" s="21" t="s">
        <v>248</v>
      </c>
      <c r="CH106" t="s">
        <v>76</v>
      </c>
    </row>
    <row r="107" spans="1:86" ht="18" x14ac:dyDescent="0.25">
      <c r="A107" s="4"/>
      <c r="B107" s="4"/>
      <c r="C107" s="88" t="s">
        <v>56</v>
      </c>
      <c r="D107" s="110"/>
      <c r="E107" s="110"/>
      <c r="F107" s="88">
        <v>0</v>
      </c>
      <c r="G107" s="88"/>
      <c r="H107" s="88"/>
      <c r="I107" s="88"/>
      <c r="J107" s="88">
        <v>0</v>
      </c>
      <c r="K107" s="88"/>
      <c r="L107" s="88">
        <v>0</v>
      </c>
      <c r="M107" s="88"/>
      <c r="N107" s="88">
        <v>0</v>
      </c>
      <c r="O107" s="88"/>
      <c r="P107" s="88">
        <v>0</v>
      </c>
      <c r="Q107" s="88"/>
      <c r="R107" s="88">
        <v>0</v>
      </c>
      <c r="S107" s="88"/>
      <c r="T107" s="88">
        <v>0</v>
      </c>
      <c r="U107" s="110"/>
      <c r="V107" s="88">
        <v>0</v>
      </c>
      <c r="W107" s="88">
        <v>0</v>
      </c>
      <c r="X107" s="88"/>
      <c r="Y107" s="88">
        <v>0</v>
      </c>
      <c r="Z107" s="88"/>
      <c r="AA107" s="88">
        <v>0</v>
      </c>
      <c r="AB107" s="88"/>
      <c r="AC107" s="88">
        <v>0</v>
      </c>
      <c r="AD107" s="88"/>
      <c r="AE107" s="88">
        <v>0</v>
      </c>
      <c r="AF107" s="110"/>
      <c r="AG107" s="88">
        <v>3</v>
      </c>
      <c r="AH107" s="110"/>
      <c r="AI107" s="88">
        <v>5</v>
      </c>
      <c r="AJ107" s="110"/>
      <c r="AK107" s="88">
        <v>20</v>
      </c>
      <c r="AL107" s="110"/>
      <c r="AM107" s="88">
        <v>35</v>
      </c>
      <c r="AN107" s="110"/>
      <c r="AO107" s="88">
        <v>45</v>
      </c>
      <c r="AP107" s="110"/>
      <c r="AQ107" s="88">
        <v>40</v>
      </c>
      <c r="AR107" s="110"/>
      <c r="AS107" s="88">
        <v>40</v>
      </c>
      <c r="AT107" s="110"/>
      <c r="AU107" s="88">
        <v>15</v>
      </c>
      <c r="AV107" s="110"/>
      <c r="AW107" s="88">
        <v>10</v>
      </c>
      <c r="AX107" s="88"/>
      <c r="AY107" s="88">
        <v>0</v>
      </c>
      <c r="AZ107" s="110"/>
      <c r="BB107" s="110"/>
      <c r="BC107" s="88" t="s">
        <v>56</v>
      </c>
      <c r="BD107" s="4"/>
      <c r="BE107" s="70">
        <v>1750</v>
      </c>
      <c r="BF107" s="64" t="s">
        <v>130</v>
      </c>
      <c r="BG107" s="66">
        <f>SUM(K107:AY107)</f>
        <v>213</v>
      </c>
      <c r="BH107" s="68">
        <f t="shared" si="4"/>
        <v>7.9129207221933281E-3</v>
      </c>
      <c r="BI107" s="73">
        <f t="shared" si="3"/>
        <v>187.26456876456876</v>
      </c>
      <c r="BK107" s="21" t="s">
        <v>248</v>
      </c>
      <c r="CH107" t="s">
        <v>76</v>
      </c>
    </row>
    <row r="108" spans="1:86" ht="18" x14ac:dyDescent="0.25">
      <c r="A108" s="4"/>
      <c r="B108" s="4"/>
      <c r="C108" s="4" t="s">
        <v>85</v>
      </c>
      <c r="D108" s="59"/>
      <c r="E108" s="21"/>
      <c r="F108" s="4">
        <v>0</v>
      </c>
      <c r="G108" s="4"/>
      <c r="H108" s="4"/>
      <c r="I108" s="4"/>
      <c r="J108" s="4">
        <v>0</v>
      </c>
      <c r="K108" s="4"/>
      <c r="L108" s="4">
        <v>0</v>
      </c>
      <c r="M108" s="4"/>
      <c r="N108" s="4">
        <v>0</v>
      </c>
      <c r="O108" s="4"/>
      <c r="P108" s="4">
        <v>0</v>
      </c>
      <c r="Q108" s="4"/>
      <c r="R108" s="4">
        <v>0</v>
      </c>
      <c r="S108" s="4"/>
      <c r="T108" s="4">
        <v>0</v>
      </c>
      <c r="U108" s="21"/>
      <c r="V108" s="4">
        <v>0</v>
      </c>
      <c r="W108" s="4">
        <v>0</v>
      </c>
      <c r="X108" s="4"/>
      <c r="Y108" s="4">
        <v>0</v>
      </c>
      <c r="Z108" s="4"/>
      <c r="AA108" s="4">
        <v>0</v>
      </c>
      <c r="AB108" s="4"/>
      <c r="AC108" s="4">
        <v>0</v>
      </c>
      <c r="AD108" s="4"/>
      <c r="AE108" s="4">
        <v>0</v>
      </c>
      <c r="AF108" s="21"/>
      <c r="AG108" s="4">
        <v>0</v>
      </c>
      <c r="AH108" s="21"/>
      <c r="AI108" s="4">
        <v>0</v>
      </c>
      <c r="AJ108" s="15"/>
      <c r="AK108" s="4">
        <v>0</v>
      </c>
      <c r="AL108" s="21"/>
      <c r="AM108" s="4">
        <v>1</v>
      </c>
      <c r="AN108" s="21"/>
      <c r="AO108" s="4">
        <v>2</v>
      </c>
      <c r="AP108" s="21"/>
      <c r="AQ108" s="4">
        <v>6</v>
      </c>
      <c r="AR108" s="21"/>
      <c r="AS108" s="4">
        <v>3</v>
      </c>
      <c r="AT108" s="21"/>
      <c r="AU108" s="4">
        <v>2</v>
      </c>
      <c r="AV108" s="21"/>
      <c r="AW108" s="4">
        <v>2</v>
      </c>
      <c r="AX108" s="4"/>
      <c r="AY108" s="4">
        <v>2</v>
      </c>
      <c r="AZ108" s="21"/>
      <c r="BB108" s="21"/>
      <c r="BC108" s="4" t="s">
        <v>85</v>
      </c>
      <c r="BD108" s="58"/>
      <c r="BE108" s="70">
        <v>1840</v>
      </c>
      <c r="BF108" s="64" t="s">
        <v>131</v>
      </c>
      <c r="BG108" s="66">
        <f>SUM(K108:AY108)</f>
        <v>18</v>
      </c>
      <c r="BH108" s="68">
        <f t="shared" si="4"/>
        <v>6.6869752581915449E-4</v>
      </c>
      <c r="BI108" s="73">
        <v>11</v>
      </c>
      <c r="BK108" s="21" t="s">
        <v>248</v>
      </c>
      <c r="CH108" t="s">
        <v>76</v>
      </c>
    </row>
    <row r="109" spans="1:86" ht="18" x14ac:dyDescent="0.25">
      <c r="A109" s="4"/>
      <c r="B109" s="4"/>
      <c r="C109" s="4" t="s">
        <v>207</v>
      </c>
      <c r="D109" s="59"/>
      <c r="E109" s="59"/>
      <c r="F109" s="4">
        <v>0</v>
      </c>
      <c r="G109" s="4"/>
      <c r="H109" s="4"/>
      <c r="I109" s="4"/>
      <c r="J109" s="4">
        <v>0</v>
      </c>
      <c r="K109" s="4"/>
      <c r="L109" s="4">
        <v>0</v>
      </c>
      <c r="M109" s="4"/>
      <c r="N109" s="4">
        <v>0</v>
      </c>
      <c r="O109" s="4"/>
      <c r="P109" s="4">
        <v>0</v>
      </c>
      <c r="Q109" s="4"/>
      <c r="R109" s="4">
        <v>0</v>
      </c>
      <c r="S109" s="4"/>
      <c r="T109" s="4">
        <v>0</v>
      </c>
      <c r="V109" s="4">
        <v>0</v>
      </c>
      <c r="W109" s="4">
        <v>0</v>
      </c>
      <c r="X109" s="4"/>
      <c r="Y109" s="4">
        <v>0</v>
      </c>
      <c r="Z109" s="4"/>
      <c r="AA109" s="4">
        <v>0</v>
      </c>
      <c r="AB109" s="4"/>
      <c r="AC109" s="4">
        <v>0</v>
      </c>
      <c r="AD109" s="4"/>
      <c r="AE109" s="4">
        <v>0</v>
      </c>
      <c r="AF109" s="41"/>
      <c r="AG109" s="4">
        <v>0</v>
      </c>
      <c r="AH109" s="59"/>
      <c r="AI109" s="4">
        <v>0</v>
      </c>
      <c r="AJ109" s="15"/>
      <c r="AK109" s="4">
        <v>0</v>
      </c>
      <c r="AL109" s="41"/>
      <c r="AM109" s="4">
        <v>0</v>
      </c>
      <c r="AN109" s="41"/>
      <c r="AO109" s="4">
        <v>0</v>
      </c>
      <c r="AP109" s="41"/>
      <c r="AQ109" s="4">
        <v>0</v>
      </c>
      <c r="AR109" s="41"/>
      <c r="AS109" s="4">
        <v>0</v>
      </c>
      <c r="AT109" s="41"/>
      <c r="AU109" s="4">
        <v>0</v>
      </c>
      <c r="AV109" s="41"/>
      <c r="AW109" s="4">
        <v>3</v>
      </c>
      <c r="AX109" s="4"/>
      <c r="AY109" s="4">
        <v>3</v>
      </c>
      <c r="BC109" s="4" t="s">
        <v>207</v>
      </c>
      <c r="BD109" s="4"/>
      <c r="BE109" s="70">
        <v>1980</v>
      </c>
      <c r="BF109" s="64" t="s">
        <v>125</v>
      </c>
      <c r="BG109" s="66">
        <f>SUM(K109:AZ109)</f>
        <v>6</v>
      </c>
      <c r="BH109" s="68">
        <f t="shared" si="4"/>
        <v>2.2289917527305148E-4</v>
      </c>
      <c r="BI109" s="73">
        <f t="shared" si="3"/>
        <v>5.2750582750582744</v>
      </c>
      <c r="BK109" s="21" t="s">
        <v>248</v>
      </c>
      <c r="CH109" t="s">
        <v>76</v>
      </c>
    </row>
    <row r="110" spans="1:86" ht="18" x14ac:dyDescent="0.25">
      <c r="A110" s="4"/>
      <c r="B110" s="4"/>
      <c r="C110" s="4" t="s">
        <v>88</v>
      </c>
      <c r="F110" s="4">
        <v>0</v>
      </c>
      <c r="G110" s="4"/>
      <c r="H110" s="4"/>
      <c r="I110" s="4"/>
      <c r="J110" s="4">
        <v>0</v>
      </c>
      <c r="K110" s="4"/>
      <c r="L110" s="4">
        <v>0</v>
      </c>
      <c r="M110" s="4"/>
      <c r="N110" s="4">
        <v>0</v>
      </c>
      <c r="O110" s="4"/>
      <c r="P110" s="4">
        <v>0</v>
      </c>
      <c r="Q110" s="4"/>
      <c r="R110" s="4">
        <v>0</v>
      </c>
      <c r="S110" s="4"/>
      <c r="T110" s="4">
        <v>0</v>
      </c>
      <c r="V110" s="4">
        <v>0</v>
      </c>
      <c r="W110" s="4">
        <v>0</v>
      </c>
      <c r="X110" s="4"/>
      <c r="Y110" s="4">
        <v>0</v>
      </c>
      <c r="Z110" s="4"/>
      <c r="AA110" s="4">
        <v>0</v>
      </c>
      <c r="AB110" s="4"/>
      <c r="AC110" s="4">
        <v>3</v>
      </c>
      <c r="AD110" s="4"/>
      <c r="AE110" s="16">
        <v>3</v>
      </c>
      <c r="AF110" s="15"/>
      <c r="AG110" s="4">
        <v>5</v>
      </c>
      <c r="AH110" s="15"/>
      <c r="AI110" s="4">
        <v>20</v>
      </c>
      <c r="AJ110" s="15"/>
      <c r="AK110" s="4">
        <v>45</v>
      </c>
      <c r="AL110" s="4"/>
      <c r="AM110" s="4">
        <v>40</v>
      </c>
      <c r="AO110" s="4">
        <v>40</v>
      </c>
      <c r="AQ110" s="4">
        <v>30</v>
      </c>
      <c r="AS110" s="4">
        <v>10</v>
      </c>
      <c r="AU110" s="4">
        <v>10</v>
      </c>
      <c r="AW110" s="4">
        <v>0</v>
      </c>
      <c r="AX110" s="4"/>
      <c r="AY110" s="4">
        <v>0</v>
      </c>
      <c r="BC110" s="4" t="s">
        <v>88</v>
      </c>
      <c r="BD110" s="4"/>
      <c r="BE110" s="70">
        <v>1710</v>
      </c>
      <c r="BF110" s="64" t="s">
        <v>144</v>
      </c>
      <c r="BG110" s="66">
        <f t="shared" ref="BG110:BG116" si="5">SUM(K110:AY110)</f>
        <v>206</v>
      </c>
      <c r="BH110" s="68">
        <f t="shared" si="4"/>
        <v>7.6528716843747681E-3</v>
      </c>
      <c r="BI110" s="73">
        <f t="shared" si="3"/>
        <v>181.11033411033409</v>
      </c>
      <c r="BK110" s="21" t="s">
        <v>248</v>
      </c>
      <c r="CH110" t="s">
        <v>76</v>
      </c>
    </row>
    <row r="111" spans="1:86" ht="18" x14ac:dyDescent="0.25">
      <c r="A111" s="4"/>
      <c r="B111" s="4"/>
      <c r="C111" s="88" t="s">
        <v>57</v>
      </c>
      <c r="D111" s="110"/>
      <c r="E111" s="110"/>
      <c r="F111" s="88">
        <v>0</v>
      </c>
      <c r="G111" s="88"/>
      <c r="H111" s="88"/>
      <c r="I111" s="88"/>
      <c r="J111" s="88">
        <v>0</v>
      </c>
      <c r="K111" s="88"/>
      <c r="L111" s="88">
        <v>0</v>
      </c>
      <c r="M111" s="88"/>
      <c r="N111" s="88">
        <v>0</v>
      </c>
      <c r="O111" s="88"/>
      <c r="P111" s="88">
        <v>0</v>
      </c>
      <c r="Q111" s="88"/>
      <c r="R111" s="88">
        <v>0</v>
      </c>
      <c r="S111" s="4"/>
      <c r="T111" s="88">
        <v>0</v>
      </c>
      <c r="U111" s="110"/>
      <c r="V111" s="88">
        <v>0</v>
      </c>
      <c r="W111" s="88">
        <v>0</v>
      </c>
      <c r="X111" s="88"/>
      <c r="Y111" s="88">
        <v>0</v>
      </c>
      <c r="Z111" s="88"/>
      <c r="AA111" s="88">
        <v>0</v>
      </c>
      <c r="AB111" s="88"/>
      <c r="AC111" s="88">
        <v>0</v>
      </c>
      <c r="AD111" s="88"/>
      <c r="AE111" s="88">
        <v>3</v>
      </c>
      <c r="AF111" s="110"/>
      <c r="AG111" s="88">
        <v>5</v>
      </c>
      <c r="AH111" s="110"/>
      <c r="AI111" s="88">
        <v>10</v>
      </c>
      <c r="AJ111" s="110"/>
      <c r="AK111" s="88">
        <v>15</v>
      </c>
      <c r="AL111" s="110"/>
      <c r="AM111" s="88">
        <v>20</v>
      </c>
      <c r="AN111" s="110"/>
      <c r="AO111" s="88">
        <v>30</v>
      </c>
      <c r="AP111" s="110"/>
      <c r="AQ111" s="88">
        <v>40</v>
      </c>
      <c r="AR111" s="110"/>
      <c r="AS111" s="88">
        <v>45</v>
      </c>
      <c r="AT111" s="110"/>
      <c r="AU111" s="88">
        <v>50</v>
      </c>
      <c r="AV111" s="110"/>
      <c r="AW111" s="88">
        <v>50</v>
      </c>
      <c r="AX111" s="88"/>
      <c r="AY111" s="88">
        <v>50</v>
      </c>
      <c r="AZ111" s="110"/>
      <c r="BB111" s="110"/>
      <c r="BC111" s="88" t="s">
        <v>57</v>
      </c>
      <c r="BD111" s="4"/>
      <c r="BE111" s="70">
        <v>1720</v>
      </c>
      <c r="BF111" s="64" t="s">
        <v>125</v>
      </c>
      <c r="BG111" s="66">
        <f t="shared" si="5"/>
        <v>318</v>
      </c>
      <c r="BH111" s="68">
        <f t="shared" si="4"/>
        <v>1.1813656289471728E-2</v>
      </c>
      <c r="BI111" s="73">
        <f t="shared" si="3"/>
        <v>279.57808857808857</v>
      </c>
      <c r="BK111" s="21" t="s">
        <v>248</v>
      </c>
      <c r="CH111" t="s">
        <v>76</v>
      </c>
    </row>
    <row r="112" spans="1:86" ht="18" x14ac:dyDescent="0.25">
      <c r="A112" s="4"/>
      <c r="B112" s="4"/>
      <c r="C112" s="4" t="s">
        <v>59</v>
      </c>
      <c r="D112" s="21"/>
      <c r="E112" s="21"/>
      <c r="F112" s="4">
        <v>0</v>
      </c>
      <c r="G112" s="4"/>
      <c r="H112" s="4"/>
      <c r="I112" s="4"/>
      <c r="J112" s="4">
        <v>0</v>
      </c>
      <c r="K112" s="4"/>
      <c r="L112" s="4">
        <v>0</v>
      </c>
      <c r="M112" s="4"/>
      <c r="N112" s="4">
        <v>0</v>
      </c>
      <c r="O112" s="4"/>
      <c r="P112" s="4">
        <v>0</v>
      </c>
      <c r="Q112" s="4"/>
      <c r="R112" s="4">
        <v>0</v>
      </c>
      <c r="S112" s="4"/>
      <c r="T112" s="4">
        <v>0</v>
      </c>
      <c r="U112" s="21"/>
      <c r="V112" s="4">
        <v>0</v>
      </c>
      <c r="W112" s="4">
        <v>0</v>
      </c>
      <c r="X112" s="4"/>
      <c r="Y112" s="4">
        <v>0</v>
      </c>
      <c r="Z112" s="15"/>
      <c r="AA112" s="4">
        <v>0</v>
      </c>
      <c r="AB112" s="15"/>
      <c r="AC112" s="4">
        <v>0</v>
      </c>
      <c r="AD112" s="15"/>
      <c r="AE112" s="4">
        <v>0</v>
      </c>
      <c r="AF112" s="15"/>
      <c r="AG112" s="4">
        <v>0</v>
      </c>
      <c r="AH112" s="15"/>
      <c r="AI112" s="4">
        <v>0</v>
      </c>
      <c r="AJ112" s="15"/>
      <c r="AK112" s="4">
        <v>0</v>
      </c>
      <c r="AL112" s="21"/>
      <c r="AM112" s="4">
        <v>0</v>
      </c>
      <c r="AN112" s="21"/>
      <c r="AO112" s="4">
        <v>0</v>
      </c>
      <c r="AP112" s="21"/>
      <c r="AQ112" s="4">
        <v>0</v>
      </c>
      <c r="AR112" s="21"/>
      <c r="AS112" s="4">
        <v>0</v>
      </c>
      <c r="AT112" s="21"/>
      <c r="AU112" s="4">
        <v>0</v>
      </c>
      <c r="AV112" s="21"/>
      <c r="AW112" s="4">
        <v>0</v>
      </c>
      <c r="AX112" s="4"/>
      <c r="AY112" s="4">
        <v>3</v>
      </c>
      <c r="AZ112" s="21"/>
      <c r="BB112" s="21"/>
      <c r="BC112" s="4" t="s">
        <v>59</v>
      </c>
      <c r="BD112" s="58"/>
      <c r="BE112" s="70">
        <v>1976</v>
      </c>
      <c r="BF112" s="64" t="s">
        <v>133</v>
      </c>
      <c r="BG112" s="66">
        <f t="shared" si="5"/>
        <v>3</v>
      </c>
      <c r="BH112" s="68">
        <f t="shared" si="4"/>
        <v>1.1144958763652574E-4</v>
      </c>
      <c r="BI112" s="73">
        <f t="shared" si="3"/>
        <v>2.6375291375291372</v>
      </c>
      <c r="BK112" s="21" t="s">
        <v>248</v>
      </c>
      <c r="CH112" t="s">
        <v>76</v>
      </c>
    </row>
    <row r="113" spans="1:86" ht="18" x14ac:dyDescent="0.25">
      <c r="A113" s="4"/>
      <c r="B113" s="4"/>
      <c r="C113" s="4" t="s">
        <v>60</v>
      </c>
      <c r="D113" s="41"/>
      <c r="E113" s="41"/>
      <c r="F113" s="4">
        <v>0</v>
      </c>
      <c r="G113" s="4"/>
      <c r="H113" s="4"/>
      <c r="I113" s="4"/>
      <c r="J113" s="4">
        <v>0</v>
      </c>
      <c r="K113" s="4"/>
      <c r="L113" s="4">
        <v>0</v>
      </c>
      <c r="M113" s="4"/>
      <c r="N113" s="4">
        <v>0</v>
      </c>
      <c r="O113" s="4"/>
      <c r="P113" s="4">
        <v>0</v>
      </c>
      <c r="Q113" s="4"/>
      <c r="R113" s="4">
        <v>0</v>
      </c>
      <c r="S113" s="4"/>
      <c r="T113" s="4">
        <v>0</v>
      </c>
      <c r="V113" s="4">
        <v>0</v>
      </c>
      <c r="W113" s="4">
        <v>0</v>
      </c>
      <c r="X113" s="4"/>
      <c r="Y113" s="4">
        <v>0</v>
      </c>
      <c r="Z113" s="15"/>
      <c r="AA113" s="4">
        <v>0</v>
      </c>
      <c r="AB113" s="15"/>
      <c r="AC113" s="4">
        <v>0</v>
      </c>
      <c r="AD113" s="15"/>
      <c r="AE113" s="4">
        <v>0</v>
      </c>
      <c r="AF113" s="41"/>
      <c r="AG113" s="4">
        <v>0</v>
      </c>
      <c r="AH113" s="15"/>
      <c r="AI113" s="4">
        <v>0</v>
      </c>
      <c r="AJ113" s="15"/>
      <c r="AK113" s="4">
        <v>0</v>
      </c>
      <c r="AL113" s="41"/>
      <c r="AM113" s="4">
        <v>0</v>
      </c>
      <c r="AN113" s="41"/>
      <c r="AO113" s="4">
        <v>0</v>
      </c>
      <c r="AP113" s="41"/>
      <c r="AQ113" s="4">
        <v>10</v>
      </c>
      <c r="AR113" s="41"/>
      <c r="AS113" s="4">
        <v>5</v>
      </c>
      <c r="AT113" s="41"/>
      <c r="AU113" s="4">
        <v>0</v>
      </c>
      <c r="AV113" s="41"/>
      <c r="AW113" s="4">
        <v>0</v>
      </c>
      <c r="AX113" s="4"/>
      <c r="AY113" s="4">
        <v>3</v>
      </c>
      <c r="BC113" s="4" t="s">
        <v>60</v>
      </c>
      <c r="BD113" s="4"/>
      <c r="BE113" s="70">
        <v>1867</v>
      </c>
      <c r="BF113" s="64" t="s">
        <v>134</v>
      </c>
      <c r="BG113" s="66">
        <f t="shared" si="5"/>
        <v>18</v>
      </c>
      <c r="BH113" s="68">
        <f t="shared" si="4"/>
        <v>6.6869752581915449E-4</v>
      </c>
      <c r="BI113" s="73">
        <f t="shared" si="3"/>
        <v>15.825174825174825</v>
      </c>
      <c r="BK113" s="21" t="s">
        <v>248</v>
      </c>
      <c r="CH113" t="s">
        <v>76</v>
      </c>
    </row>
    <row r="114" spans="1:86" ht="18" x14ac:dyDescent="0.25">
      <c r="A114" s="4"/>
      <c r="B114" s="4"/>
      <c r="C114" s="88" t="s">
        <v>61</v>
      </c>
      <c r="D114" s="110"/>
      <c r="E114" s="110"/>
      <c r="F114" s="88">
        <v>0</v>
      </c>
      <c r="G114" s="88"/>
      <c r="H114" s="88"/>
      <c r="I114" s="88"/>
      <c r="J114" s="88">
        <v>0</v>
      </c>
      <c r="K114" s="88"/>
      <c r="L114" s="88">
        <v>0</v>
      </c>
      <c r="M114" s="88"/>
      <c r="N114" s="88">
        <v>0</v>
      </c>
      <c r="O114" s="88"/>
      <c r="P114" s="88">
        <v>0</v>
      </c>
      <c r="Q114" s="88"/>
      <c r="R114" s="88">
        <v>0</v>
      </c>
      <c r="S114" s="4"/>
      <c r="T114" s="88">
        <v>0</v>
      </c>
      <c r="U114" s="110"/>
      <c r="V114" s="88">
        <v>2</v>
      </c>
      <c r="W114" s="88">
        <v>4</v>
      </c>
      <c r="X114" s="88"/>
      <c r="Y114" s="88">
        <v>10</v>
      </c>
      <c r="Z114" s="88"/>
      <c r="AA114" s="88">
        <v>25</v>
      </c>
      <c r="AB114" s="88"/>
      <c r="AC114" s="88">
        <v>35</v>
      </c>
      <c r="AD114" s="88"/>
      <c r="AE114" s="88">
        <v>35</v>
      </c>
      <c r="AF114" s="110"/>
      <c r="AG114" s="88">
        <v>35</v>
      </c>
      <c r="AH114" s="110"/>
      <c r="AI114" s="88">
        <v>35</v>
      </c>
      <c r="AJ114" s="110"/>
      <c r="AK114" s="88">
        <v>30</v>
      </c>
      <c r="AL114" s="110"/>
      <c r="AM114" s="88">
        <v>30</v>
      </c>
      <c r="AN114" s="110"/>
      <c r="AO114" s="88">
        <v>30</v>
      </c>
      <c r="AP114" s="110"/>
      <c r="AQ114" s="88">
        <v>30</v>
      </c>
      <c r="AR114" s="110"/>
      <c r="AS114" s="88">
        <v>25</v>
      </c>
      <c r="AT114" s="110"/>
      <c r="AU114" s="88">
        <v>25</v>
      </c>
      <c r="AV114" s="110"/>
      <c r="AW114" s="88">
        <v>25</v>
      </c>
      <c r="AX114" s="88"/>
      <c r="AY114" s="88">
        <v>25</v>
      </c>
      <c r="AZ114" s="110"/>
      <c r="BB114" s="110"/>
      <c r="BC114" s="88" t="s">
        <v>61</v>
      </c>
      <c r="BD114" s="4"/>
      <c r="BE114" s="70">
        <v>1530</v>
      </c>
      <c r="BF114" s="64" t="s">
        <v>135</v>
      </c>
      <c r="BG114" s="66">
        <f t="shared" si="5"/>
        <v>401</v>
      </c>
      <c r="BH114" s="68">
        <f t="shared" si="4"/>
        <v>1.489709488074894E-2</v>
      </c>
      <c r="BI114" s="73">
        <f t="shared" si="3"/>
        <v>352.54972804972806</v>
      </c>
      <c r="BK114" s="21" t="s">
        <v>248</v>
      </c>
      <c r="CH114" t="s">
        <v>76</v>
      </c>
    </row>
    <row r="115" spans="1:86" ht="18" x14ac:dyDescent="0.25">
      <c r="A115" s="4"/>
      <c r="B115" s="4"/>
      <c r="C115" s="7" t="s">
        <v>91</v>
      </c>
      <c r="F115" s="4">
        <v>0</v>
      </c>
      <c r="G115" s="4"/>
      <c r="H115" s="4"/>
      <c r="I115" s="4"/>
      <c r="J115" s="4">
        <v>0</v>
      </c>
      <c r="K115" s="4"/>
      <c r="L115" s="4">
        <v>0</v>
      </c>
      <c r="M115" s="4"/>
      <c r="N115" s="4">
        <v>0</v>
      </c>
      <c r="O115" s="4"/>
      <c r="P115" s="4">
        <v>0</v>
      </c>
      <c r="Q115" s="4"/>
      <c r="R115" s="4">
        <v>0</v>
      </c>
      <c r="S115" s="4"/>
      <c r="T115" s="4">
        <v>0</v>
      </c>
      <c r="V115" s="4">
        <v>0</v>
      </c>
      <c r="W115" s="4">
        <v>0</v>
      </c>
      <c r="X115" s="4"/>
      <c r="Y115" s="4">
        <v>0</v>
      </c>
      <c r="Z115" s="4"/>
      <c r="AA115" s="4">
        <v>0</v>
      </c>
      <c r="AB115" s="4"/>
      <c r="AC115" s="4">
        <v>0</v>
      </c>
      <c r="AD115" s="4"/>
      <c r="AE115" s="4">
        <v>0</v>
      </c>
      <c r="AG115" s="4">
        <v>0</v>
      </c>
      <c r="AI115" s="4">
        <v>0</v>
      </c>
      <c r="AK115" s="4">
        <v>10</v>
      </c>
      <c r="AM115" s="4">
        <v>20</v>
      </c>
      <c r="AO115" s="4">
        <v>30</v>
      </c>
      <c r="AQ115" s="4">
        <v>35</v>
      </c>
      <c r="AS115" s="4">
        <v>25</v>
      </c>
      <c r="AU115" s="4">
        <v>10</v>
      </c>
      <c r="AW115" s="4">
        <v>3</v>
      </c>
      <c r="AX115" s="4"/>
      <c r="AY115" s="4">
        <v>3</v>
      </c>
      <c r="BC115" s="7" t="s">
        <v>91</v>
      </c>
      <c r="BD115" s="7"/>
      <c r="BE115" s="70">
        <v>1803</v>
      </c>
      <c r="BF115" s="64" t="s">
        <v>132</v>
      </c>
      <c r="BG115" s="66">
        <f t="shared" si="5"/>
        <v>136</v>
      </c>
      <c r="BH115" s="68">
        <f t="shared" si="4"/>
        <v>5.0523813061891668E-3</v>
      </c>
      <c r="BI115" s="73">
        <f t="shared" si="3"/>
        <v>119.56798756798756</v>
      </c>
      <c r="BK115" s="21" t="s">
        <v>248</v>
      </c>
      <c r="CH115" t="s">
        <v>76</v>
      </c>
    </row>
    <row r="116" spans="1:86" ht="18" x14ac:dyDescent="0.25">
      <c r="A116" s="4"/>
      <c r="B116" s="4"/>
      <c r="C116" s="4" t="s">
        <v>62</v>
      </c>
      <c r="F116" s="4">
        <v>0</v>
      </c>
      <c r="G116" s="4"/>
      <c r="H116" s="4"/>
      <c r="I116" s="4"/>
      <c r="J116" s="4">
        <v>0</v>
      </c>
      <c r="K116" s="4"/>
      <c r="L116" s="4">
        <v>0</v>
      </c>
      <c r="M116" s="4"/>
      <c r="N116" s="4">
        <v>0</v>
      </c>
      <c r="O116" s="4"/>
      <c r="P116" s="4">
        <v>0</v>
      </c>
      <c r="Q116" s="4"/>
      <c r="R116" s="4">
        <v>0</v>
      </c>
      <c r="S116" s="4"/>
      <c r="T116" s="4">
        <v>0</v>
      </c>
      <c r="V116" s="4">
        <v>0</v>
      </c>
      <c r="W116" s="4">
        <v>0</v>
      </c>
      <c r="X116" s="4"/>
      <c r="Y116" s="4">
        <v>0</v>
      </c>
      <c r="Z116" s="15"/>
      <c r="AA116" s="4">
        <v>0</v>
      </c>
      <c r="AB116" s="15"/>
      <c r="AC116" s="4">
        <v>0</v>
      </c>
      <c r="AD116" s="15"/>
      <c r="AE116" s="4">
        <v>4</v>
      </c>
      <c r="AF116" s="15"/>
      <c r="AG116" s="4">
        <v>4</v>
      </c>
      <c r="AH116" s="15"/>
      <c r="AI116" s="4">
        <v>3</v>
      </c>
      <c r="AJ116" s="15"/>
      <c r="AK116" s="4">
        <v>3</v>
      </c>
      <c r="AM116" s="4">
        <v>3</v>
      </c>
      <c r="AO116" s="4">
        <v>5</v>
      </c>
      <c r="AQ116" s="4">
        <v>3</v>
      </c>
      <c r="AS116" s="4">
        <v>3</v>
      </c>
      <c r="AU116" s="4">
        <v>3</v>
      </c>
      <c r="AW116" s="4">
        <v>3</v>
      </c>
      <c r="AX116" s="4"/>
      <c r="AY116" s="4">
        <v>5</v>
      </c>
      <c r="BC116" s="4" t="s">
        <v>62</v>
      </c>
      <c r="BD116" s="4"/>
      <c r="BE116" s="70">
        <v>1700</v>
      </c>
      <c r="BF116" s="64" t="s">
        <v>136</v>
      </c>
      <c r="BG116" s="66">
        <f t="shared" si="5"/>
        <v>39</v>
      </c>
      <c r="BH116" s="68">
        <f t="shared" si="4"/>
        <v>1.4488446392748346E-3</v>
      </c>
      <c r="BI116" s="73">
        <f t="shared" si="3"/>
        <v>34.287878787878789</v>
      </c>
      <c r="BK116" s="21" t="s">
        <v>248</v>
      </c>
      <c r="CH116" t="s">
        <v>76</v>
      </c>
    </row>
    <row r="117" spans="1:86" ht="18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V117" s="15"/>
      <c r="W117" s="4"/>
      <c r="X117" s="15"/>
      <c r="Y117" s="16"/>
      <c r="Z117" s="15"/>
      <c r="AA117" s="16"/>
      <c r="AB117" s="15"/>
      <c r="AC117" s="16"/>
      <c r="AD117" s="16"/>
      <c r="AE117" s="16"/>
      <c r="AF117" s="16"/>
      <c r="AG117" s="16"/>
      <c r="AH117" s="4"/>
      <c r="AI117" s="16"/>
      <c r="AJ117" s="16"/>
      <c r="AK117" s="16"/>
      <c r="AL117" s="15"/>
      <c r="AM117" s="16"/>
      <c r="AN117" s="15"/>
      <c r="AO117" s="4"/>
      <c r="AP117" s="15"/>
      <c r="AQ117" s="4"/>
      <c r="AR117" s="4"/>
      <c r="AS117" s="4"/>
      <c r="AT117" s="4"/>
      <c r="AU117" s="4"/>
      <c r="AW117" s="4"/>
      <c r="AX117" s="4"/>
      <c r="AY117" s="4"/>
      <c r="BC117" s="4"/>
      <c r="BD117" s="4"/>
      <c r="BE117" s="70"/>
      <c r="BF117" s="72"/>
      <c r="BG117" s="66"/>
      <c r="BH117" s="68"/>
      <c r="BI117" s="58"/>
      <c r="BK117" s="21" t="s">
        <v>248</v>
      </c>
      <c r="CH117" t="s">
        <v>76</v>
      </c>
    </row>
    <row r="118" spans="1:86" ht="18" x14ac:dyDescent="0.25">
      <c r="A118" s="4"/>
      <c r="B118" s="4" t="s">
        <v>102</v>
      </c>
      <c r="C118" s="4" t="s">
        <v>44</v>
      </c>
      <c r="D118" s="4"/>
      <c r="E118" s="4"/>
      <c r="F118" s="4">
        <v>0</v>
      </c>
      <c r="G118" s="4"/>
      <c r="H118" s="4"/>
      <c r="I118" s="4"/>
      <c r="J118" s="4">
        <v>0</v>
      </c>
      <c r="K118" s="4"/>
      <c r="L118" s="4">
        <v>0</v>
      </c>
      <c r="M118" s="4"/>
      <c r="N118" s="4">
        <v>0</v>
      </c>
      <c r="O118" s="4"/>
      <c r="P118" s="4">
        <v>0</v>
      </c>
      <c r="Q118" s="4"/>
      <c r="R118" s="4">
        <v>0</v>
      </c>
      <c r="S118" s="4"/>
      <c r="T118" s="4">
        <v>0</v>
      </c>
      <c r="V118" s="15">
        <v>0</v>
      </c>
      <c r="W118" s="16">
        <v>0</v>
      </c>
      <c r="X118" s="15"/>
      <c r="Y118" s="16">
        <v>0</v>
      </c>
      <c r="Z118" s="15"/>
      <c r="AA118" s="16">
        <v>0</v>
      </c>
      <c r="AB118" s="15"/>
      <c r="AC118" s="16">
        <v>0</v>
      </c>
      <c r="AD118" s="16"/>
      <c r="AE118" s="16">
        <v>0</v>
      </c>
      <c r="AF118" s="16"/>
      <c r="AG118" s="16">
        <v>0</v>
      </c>
      <c r="AH118" s="16"/>
      <c r="AI118" s="16">
        <v>0</v>
      </c>
      <c r="AJ118" s="16"/>
      <c r="AK118" s="16">
        <v>0</v>
      </c>
      <c r="AL118" s="15"/>
      <c r="AM118" s="16">
        <v>2</v>
      </c>
      <c r="AN118" s="15"/>
      <c r="AO118" s="16">
        <v>5</v>
      </c>
      <c r="AP118" s="15"/>
      <c r="AQ118" s="16">
        <v>7</v>
      </c>
      <c r="AR118" s="4"/>
      <c r="AS118" s="16">
        <v>14</v>
      </c>
      <c r="AT118" s="4"/>
      <c r="AU118" s="16">
        <v>15</v>
      </c>
      <c r="AV118" s="4"/>
      <c r="AW118" s="16">
        <v>16</v>
      </c>
      <c r="AX118" s="14"/>
      <c r="AY118" s="16">
        <v>17</v>
      </c>
      <c r="BC118" s="4" t="s">
        <v>44</v>
      </c>
      <c r="BD118" s="4"/>
      <c r="BE118" s="70">
        <v>1922</v>
      </c>
      <c r="BF118" s="64" t="s">
        <v>138</v>
      </c>
      <c r="BG118" s="66">
        <f>SUM(K118:AY118)</f>
        <v>76</v>
      </c>
      <c r="BH118" s="68">
        <f>BG118/$BG$173</f>
        <v>2.8233895534586521E-3</v>
      </c>
      <c r="BI118" s="73">
        <f t="shared" ref="BI118:BI134" si="6">BG118*(22630/25740)</f>
        <v>66.817404817404821</v>
      </c>
      <c r="BK118" s="21" t="s">
        <v>248</v>
      </c>
      <c r="CH118" t="s">
        <v>76</v>
      </c>
    </row>
    <row r="119" spans="1:86" ht="18" x14ac:dyDescent="0.25">
      <c r="A119" s="4"/>
      <c r="B119" s="4"/>
      <c r="C119" s="4" t="s">
        <v>195</v>
      </c>
      <c r="D119" s="4"/>
      <c r="E119" s="4"/>
      <c r="F119" s="4">
        <v>0</v>
      </c>
      <c r="G119" s="4"/>
      <c r="H119" s="4"/>
      <c r="I119" s="4"/>
      <c r="J119" s="4">
        <v>0</v>
      </c>
      <c r="K119" s="4"/>
      <c r="L119" s="4">
        <v>0</v>
      </c>
      <c r="M119" s="4"/>
      <c r="N119" s="4">
        <v>0</v>
      </c>
      <c r="O119" s="4"/>
      <c r="P119" s="4">
        <v>0</v>
      </c>
      <c r="Q119" s="4"/>
      <c r="R119" s="4">
        <v>0</v>
      </c>
      <c r="S119" s="4"/>
      <c r="T119" s="4">
        <v>0</v>
      </c>
      <c r="V119" s="16">
        <v>0</v>
      </c>
      <c r="W119" s="4">
        <v>0</v>
      </c>
      <c r="X119" s="16"/>
      <c r="Y119" s="16">
        <v>0</v>
      </c>
      <c r="Z119" s="16"/>
      <c r="AA119" s="16">
        <v>0</v>
      </c>
      <c r="AB119" s="16"/>
      <c r="AC119" s="16">
        <v>0</v>
      </c>
      <c r="AD119" s="16"/>
      <c r="AE119" s="16">
        <v>0</v>
      </c>
      <c r="AF119" s="15"/>
      <c r="AG119" s="4">
        <v>0</v>
      </c>
      <c r="AH119" s="4"/>
      <c r="AI119" s="4">
        <v>0</v>
      </c>
      <c r="AJ119" s="15"/>
      <c r="AK119" s="4">
        <v>0</v>
      </c>
      <c r="AL119" s="4"/>
      <c r="AM119" s="4">
        <v>0</v>
      </c>
      <c r="AN119" s="4"/>
      <c r="AO119" s="4">
        <v>0</v>
      </c>
      <c r="AP119" s="4"/>
      <c r="AQ119" s="4">
        <v>0</v>
      </c>
      <c r="AR119" s="4"/>
      <c r="AS119" s="4">
        <v>0</v>
      </c>
      <c r="AT119" s="4"/>
      <c r="AU119" s="4">
        <v>0</v>
      </c>
      <c r="AW119" s="4">
        <v>0</v>
      </c>
      <c r="AX119" s="4"/>
      <c r="AY119" s="4">
        <v>0</v>
      </c>
      <c r="BC119" s="4" t="s">
        <v>195</v>
      </c>
      <c r="BD119" s="4"/>
      <c r="BE119" s="70">
        <v>2010</v>
      </c>
      <c r="BF119" s="64" t="s">
        <v>140</v>
      </c>
      <c r="BG119" s="66"/>
      <c r="BH119" s="68"/>
      <c r="BI119" s="73"/>
      <c r="BK119" s="21" t="s">
        <v>248</v>
      </c>
      <c r="CH119" t="s">
        <v>76</v>
      </c>
    </row>
    <row r="120" spans="1:86" ht="18" x14ac:dyDescent="0.25">
      <c r="A120" s="4"/>
      <c r="C120" s="88" t="s">
        <v>48</v>
      </c>
      <c r="D120" s="88"/>
      <c r="E120" s="88"/>
      <c r="F120" s="88">
        <v>0</v>
      </c>
      <c r="G120" s="88"/>
      <c r="H120" s="88"/>
      <c r="I120" s="88"/>
      <c r="J120" s="88">
        <v>0</v>
      </c>
      <c r="K120" s="88"/>
      <c r="L120" s="88">
        <v>0</v>
      </c>
      <c r="M120" s="88"/>
      <c r="N120" s="88">
        <v>0</v>
      </c>
      <c r="O120" s="88"/>
      <c r="P120" s="88">
        <v>0</v>
      </c>
      <c r="Q120" s="88"/>
      <c r="R120" s="88">
        <v>0</v>
      </c>
      <c r="S120" s="4"/>
      <c r="T120" s="88">
        <v>0</v>
      </c>
      <c r="U120" s="110"/>
      <c r="V120" s="88">
        <v>0</v>
      </c>
      <c r="W120" s="88">
        <v>0</v>
      </c>
      <c r="X120" s="111"/>
      <c r="Y120" s="88">
        <v>0</v>
      </c>
      <c r="Z120" s="111"/>
      <c r="AA120" s="88">
        <v>0</v>
      </c>
      <c r="AB120" s="111"/>
      <c r="AC120" s="88">
        <v>0</v>
      </c>
      <c r="AD120" s="111"/>
      <c r="AE120" s="88">
        <v>0</v>
      </c>
      <c r="AF120" s="111"/>
      <c r="AG120" s="88">
        <v>0</v>
      </c>
      <c r="AH120" s="111"/>
      <c r="AI120" s="88">
        <v>0</v>
      </c>
      <c r="AJ120" s="111"/>
      <c r="AK120" s="88">
        <v>0</v>
      </c>
      <c r="AL120" s="111"/>
      <c r="AM120" s="88">
        <v>50</v>
      </c>
      <c r="AN120" s="111"/>
      <c r="AO120" s="88">
        <v>150</v>
      </c>
      <c r="AP120" s="111"/>
      <c r="AQ120" s="88">
        <v>500</v>
      </c>
      <c r="AR120" s="88"/>
      <c r="AS120" s="88">
        <v>800</v>
      </c>
      <c r="AT120" s="88"/>
      <c r="AU120" s="88">
        <v>1050</v>
      </c>
      <c r="AV120" s="88"/>
      <c r="AW120" s="88">
        <v>1250</v>
      </c>
      <c r="AX120" s="88"/>
      <c r="AY120" s="88">
        <v>1400</v>
      </c>
      <c r="AZ120" s="110"/>
      <c r="BB120" s="110"/>
      <c r="BC120" s="88" t="s">
        <v>48</v>
      </c>
      <c r="BD120" s="4"/>
      <c r="BE120" s="70">
        <v>1828</v>
      </c>
      <c r="BF120" s="64" t="s">
        <v>137</v>
      </c>
      <c r="BG120" s="66">
        <f>SUM(K120:AY120)</f>
        <v>5200</v>
      </c>
      <c r="BH120" s="68">
        <f>BG120/$BG$173</f>
        <v>0.19317928523664463</v>
      </c>
      <c r="BI120" s="73">
        <f t="shared" si="6"/>
        <v>4571.7171717171714</v>
      </c>
      <c r="BK120" s="21" t="s">
        <v>248</v>
      </c>
      <c r="CH120" t="s">
        <v>76</v>
      </c>
    </row>
    <row r="121" spans="1:86" ht="18" x14ac:dyDescent="0.25">
      <c r="A121" s="4"/>
      <c r="C121" s="4" t="s">
        <v>49</v>
      </c>
      <c r="D121" s="4"/>
      <c r="E121" s="4"/>
      <c r="F121" s="4">
        <v>0</v>
      </c>
      <c r="G121" s="4"/>
      <c r="H121" s="4"/>
      <c r="I121" s="4"/>
      <c r="J121" s="4">
        <v>0</v>
      </c>
      <c r="K121" s="4"/>
      <c r="L121" s="4">
        <v>0</v>
      </c>
      <c r="M121" s="4"/>
      <c r="N121" s="4">
        <v>0</v>
      </c>
      <c r="O121" s="4"/>
      <c r="P121" s="4">
        <v>0</v>
      </c>
      <c r="Q121" s="4"/>
      <c r="R121" s="4">
        <v>0</v>
      </c>
      <c r="S121" s="4"/>
      <c r="T121" s="4">
        <v>0</v>
      </c>
      <c r="V121" s="4">
        <v>0</v>
      </c>
      <c r="W121" s="4">
        <v>0</v>
      </c>
      <c r="X121" s="16"/>
      <c r="Y121" s="4">
        <v>0</v>
      </c>
      <c r="Z121" s="15"/>
      <c r="AA121" s="4">
        <v>0</v>
      </c>
      <c r="AB121" s="15"/>
      <c r="AC121" s="4">
        <v>0</v>
      </c>
      <c r="AD121" s="15"/>
      <c r="AE121" s="4">
        <v>0</v>
      </c>
      <c r="AF121" s="15"/>
      <c r="AG121" s="4">
        <v>0</v>
      </c>
      <c r="AH121" s="15"/>
      <c r="AI121" s="4">
        <v>0</v>
      </c>
      <c r="AJ121" s="15"/>
      <c r="AK121" s="4">
        <v>0</v>
      </c>
      <c r="AL121" s="16"/>
      <c r="AM121" s="4">
        <v>4</v>
      </c>
      <c r="AN121" s="16"/>
      <c r="AO121" s="4">
        <v>10</v>
      </c>
      <c r="AP121" s="16"/>
      <c r="AQ121" s="4">
        <v>14</v>
      </c>
      <c r="AR121" s="4"/>
      <c r="AS121" s="4">
        <v>15</v>
      </c>
      <c r="AT121" s="4"/>
      <c r="AU121" s="4">
        <v>16</v>
      </c>
      <c r="AV121" s="41"/>
      <c r="AW121" s="4">
        <v>17</v>
      </c>
      <c r="AX121" s="4"/>
      <c r="AY121" s="4">
        <v>17</v>
      </c>
      <c r="BC121" s="4" t="s">
        <v>49</v>
      </c>
      <c r="BD121" s="4"/>
      <c r="BE121" s="70">
        <v>1813</v>
      </c>
      <c r="BF121" s="64" t="s">
        <v>139</v>
      </c>
      <c r="BG121" s="66">
        <f>SUM(K121:AY121)</f>
        <v>93</v>
      </c>
      <c r="BH121" s="68">
        <f>BG121/$BG$173</f>
        <v>3.4549372167322983E-3</v>
      </c>
      <c r="BI121" s="73">
        <f t="shared" si="6"/>
        <v>81.763403263403262</v>
      </c>
      <c r="BK121" s="21" t="s">
        <v>248</v>
      </c>
      <c r="CH121" t="s">
        <v>76</v>
      </c>
    </row>
    <row r="122" spans="1:86" ht="18" x14ac:dyDescent="0.25">
      <c r="A122" s="4"/>
      <c r="C122" s="4" t="s">
        <v>50</v>
      </c>
      <c r="D122" s="4"/>
      <c r="E122" s="4"/>
      <c r="F122" s="4">
        <v>0</v>
      </c>
      <c r="G122" s="4"/>
      <c r="H122" s="4"/>
      <c r="I122" s="4"/>
      <c r="J122" s="4">
        <v>0</v>
      </c>
      <c r="K122" s="4"/>
      <c r="L122" s="4">
        <v>0</v>
      </c>
      <c r="M122" s="4"/>
      <c r="N122" s="4">
        <v>0</v>
      </c>
      <c r="O122" s="4"/>
      <c r="P122" s="4">
        <v>0</v>
      </c>
      <c r="Q122" s="4"/>
      <c r="R122" s="4">
        <v>0</v>
      </c>
      <c r="S122" s="4"/>
      <c r="T122" s="4">
        <v>0</v>
      </c>
      <c r="V122" s="4">
        <v>0</v>
      </c>
      <c r="W122" s="4">
        <v>0</v>
      </c>
      <c r="X122" s="16"/>
      <c r="Y122" s="4">
        <v>0</v>
      </c>
      <c r="Z122" s="15"/>
      <c r="AA122" s="4">
        <v>0</v>
      </c>
      <c r="AB122" s="15"/>
      <c r="AC122" s="4">
        <v>0</v>
      </c>
      <c r="AD122" s="15"/>
      <c r="AE122" s="4">
        <v>0</v>
      </c>
      <c r="AF122" s="15"/>
      <c r="AG122" s="4">
        <v>0</v>
      </c>
      <c r="AH122" s="15"/>
      <c r="AI122" s="4">
        <v>0</v>
      </c>
      <c r="AJ122" s="15"/>
      <c r="AK122" s="4">
        <v>0</v>
      </c>
      <c r="AL122" s="16"/>
      <c r="AM122" s="4">
        <v>0</v>
      </c>
      <c r="AN122" s="16"/>
      <c r="AO122" s="4">
        <v>0</v>
      </c>
      <c r="AP122" s="16"/>
      <c r="AQ122" s="4">
        <v>0</v>
      </c>
      <c r="AR122" s="4"/>
      <c r="AS122" s="4">
        <v>0</v>
      </c>
      <c r="AT122" s="4"/>
      <c r="AU122" s="4">
        <v>0</v>
      </c>
      <c r="AV122" s="41"/>
      <c r="AW122" s="4">
        <v>0</v>
      </c>
      <c r="AX122" s="4"/>
      <c r="AY122" s="4">
        <v>1</v>
      </c>
      <c r="BC122" s="4" t="s">
        <v>50</v>
      </c>
      <c r="BD122" s="4"/>
      <c r="BE122" s="70">
        <v>1997</v>
      </c>
      <c r="BF122" s="64" t="s">
        <v>140</v>
      </c>
      <c r="BG122" s="66">
        <f>SUM(K122:AY122)</f>
        <v>1</v>
      </c>
      <c r="BH122" s="68">
        <f>BG122/$BG$173</f>
        <v>3.7149862545508582E-5</v>
      </c>
      <c r="BI122" s="73">
        <f t="shared" si="6"/>
        <v>0.87917637917637914</v>
      </c>
      <c r="BK122" s="21" t="s">
        <v>248</v>
      </c>
      <c r="CH122" t="s">
        <v>76</v>
      </c>
    </row>
    <row r="123" spans="1:86" ht="18" x14ac:dyDescent="0.25">
      <c r="A123" s="4"/>
      <c r="C123" s="92" t="s">
        <v>109</v>
      </c>
      <c r="D123" s="92"/>
      <c r="E123" s="92"/>
      <c r="F123" s="92">
        <v>0</v>
      </c>
      <c r="G123" s="92"/>
      <c r="H123" s="92"/>
      <c r="I123" s="92"/>
      <c r="J123" s="92">
        <v>0</v>
      </c>
      <c r="K123" s="92"/>
      <c r="L123" s="92">
        <v>0</v>
      </c>
      <c r="M123" s="92"/>
      <c r="N123" s="92">
        <v>0</v>
      </c>
      <c r="O123" s="92"/>
      <c r="P123" s="92">
        <v>0</v>
      </c>
      <c r="Q123" s="92"/>
      <c r="R123" s="92">
        <v>0</v>
      </c>
      <c r="S123" s="4"/>
      <c r="T123" s="92">
        <v>0</v>
      </c>
      <c r="U123" s="93"/>
      <c r="V123" s="119">
        <v>0</v>
      </c>
      <c r="W123" s="92">
        <v>0</v>
      </c>
      <c r="X123" s="119"/>
      <c r="Y123" s="119">
        <v>0</v>
      </c>
      <c r="Z123" s="119"/>
      <c r="AA123" s="119">
        <v>0</v>
      </c>
      <c r="AB123" s="119"/>
      <c r="AC123" s="119">
        <v>0</v>
      </c>
      <c r="AD123" s="119"/>
      <c r="AE123" s="119">
        <v>0</v>
      </c>
      <c r="AF123" s="120"/>
      <c r="AG123" s="92">
        <v>0</v>
      </c>
      <c r="AH123" s="92"/>
      <c r="AI123" s="92">
        <v>0</v>
      </c>
      <c r="AJ123" s="120"/>
      <c r="AK123" s="92">
        <v>0</v>
      </c>
      <c r="AL123" s="92"/>
      <c r="AM123" s="92">
        <v>0</v>
      </c>
      <c r="AN123" s="92"/>
      <c r="AO123" s="92">
        <v>0</v>
      </c>
      <c r="AP123" s="92"/>
      <c r="AQ123" s="92">
        <v>0</v>
      </c>
      <c r="AR123" s="92"/>
      <c r="AS123" s="92">
        <v>0</v>
      </c>
      <c r="AT123" s="92"/>
      <c r="AU123" s="92">
        <v>0</v>
      </c>
      <c r="AV123" s="93"/>
      <c r="AW123" s="92">
        <v>0</v>
      </c>
      <c r="AX123" s="92"/>
      <c r="AY123" s="92">
        <v>6</v>
      </c>
      <c r="AZ123" s="93"/>
      <c r="BB123" s="93"/>
      <c r="BC123" s="92" t="s">
        <v>165</v>
      </c>
      <c r="BD123" s="4"/>
      <c r="BE123" s="70">
        <v>2000</v>
      </c>
      <c r="BF123" s="64" t="s">
        <v>140</v>
      </c>
      <c r="BG123" s="66">
        <f>SUM(K123:AY123)</f>
        <v>6</v>
      </c>
      <c r="BH123" s="68">
        <f>BG123/$BG$173</f>
        <v>2.2289917527305148E-4</v>
      </c>
      <c r="BI123" s="73">
        <f t="shared" si="6"/>
        <v>5.2750582750582744</v>
      </c>
      <c r="BK123" s="21" t="s">
        <v>248</v>
      </c>
      <c r="CH123" t="s">
        <v>76</v>
      </c>
    </row>
    <row r="124" spans="1:86" ht="18" x14ac:dyDescent="0.25">
      <c r="A124" s="4"/>
      <c r="C124" s="4" t="s">
        <v>110</v>
      </c>
      <c r="D124" s="4"/>
      <c r="E124" s="4"/>
      <c r="F124" s="4">
        <v>0</v>
      </c>
      <c r="G124" s="4"/>
      <c r="H124" s="4"/>
      <c r="I124" s="4"/>
      <c r="J124" s="4">
        <v>0</v>
      </c>
      <c r="K124" s="4"/>
      <c r="L124" s="4">
        <v>0</v>
      </c>
      <c r="M124" s="4"/>
      <c r="N124" s="4">
        <v>0</v>
      </c>
      <c r="O124" s="4"/>
      <c r="P124" s="4">
        <v>0</v>
      </c>
      <c r="Q124" s="4"/>
      <c r="R124" s="4">
        <v>0</v>
      </c>
      <c r="S124" s="4"/>
      <c r="T124" s="4">
        <v>0</v>
      </c>
      <c r="V124" s="16">
        <v>0</v>
      </c>
      <c r="W124" s="4">
        <v>0</v>
      </c>
      <c r="X124" s="16"/>
      <c r="Y124" s="16">
        <v>0</v>
      </c>
      <c r="Z124" s="16"/>
      <c r="AA124" s="16">
        <v>0</v>
      </c>
      <c r="AB124" s="16"/>
      <c r="AC124" s="16">
        <v>0</v>
      </c>
      <c r="AD124" s="16"/>
      <c r="AE124" s="16">
        <v>0</v>
      </c>
      <c r="AF124" s="15"/>
      <c r="AG124" s="4">
        <v>0</v>
      </c>
      <c r="AH124" s="4"/>
      <c r="AI124" s="4">
        <v>0</v>
      </c>
      <c r="AJ124" s="15"/>
      <c r="AK124" s="4">
        <v>0</v>
      </c>
      <c r="AL124" s="4"/>
      <c r="AM124" s="4">
        <v>0</v>
      </c>
      <c r="AN124" s="4"/>
      <c r="AO124" s="4">
        <v>0</v>
      </c>
      <c r="AP124" s="4"/>
      <c r="AQ124" s="4">
        <v>0</v>
      </c>
      <c r="AR124" s="4"/>
      <c r="AS124" s="4">
        <v>1</v>
      </c>
      <c r="AT124" s="4"/>
      <c r="AU124" s="4">
        <v>0</v>
      </c>
      <c r="AW124" s="4">
        <v>0</v>
      </c>
      <c r="AX124" s="4"/>
      <c r="AY124" s="4">
        <v>0</v>
      </c>
      <c r="BC124" s="4" t="s">
        <v>110</v>
      </c>
      <c r="BD124" s="4"/>
      <c r="BE124" s="70">
        <v>1910</v>
      </c>
      <c r="BF124" s="64" t="s">
        <v>140</v>
      </c>
      <c r="BG124" s="66">
        <f>SUM(K124:AY124)</f>
        <v>1</v>
      </c>
      <c r="BH124" s="68">
        <f>BG124/$BG$173</f>
        <v>3.7149862545508582E-5</v>
      </c>
      <c r="BI124" s="73">
        <f t="shared" si="6"/>
        <v>0.87917637917637914</v>
      </c>
      <c r="BK124" s="21" t="s">
        <v>248</v>
      </c>
      <c r="CH124" t="s">
        <v>76</v>
      </c>
    </row>
    <row r="125" spans="1:86" ht="18" x14ac:dyDescent="0.25">
      <c r="A125" s="4"/>
      <c r="C125" s="4" t="s">
        <v>251</v>
      </c>
      <c r="D125" s="4"/>
      <c r="E125" s="4"/>
      <c r="F125" s="4">
        <v>0</v>
      </c>
      <c r="G125" s="4"/>
      <c r="H125" s="4"/>
      <c r="I125" s="4"/>
      <c r="J125" s="4">
        <v>0</v>
      </c>
      <c r="K125" s="4"/>
      <c r="L125" s="4">
        <v>0</v>
      </c>
      <c r="M125" s="4"/>
      <c r="N125" s="4">
        <v>0</v>
      </c>
      <c r="O125" s="4"/>
      <c r="P125" s="4">
        <v>0</v>
      </c>
      <c r="Q125" s="4"/>
      <c r="R125" s="4">
        <v>0</v>
      </c>
      <c r="S125" s="4"/>
      <c r="T125" s="4">
        <v>0</v>
      </c>
      <c r="V125" s="16">
        <v>0</v>
      </c>
      <c r="W125" s="4">
        <v>0</v>
      </c>
      <c r="X125" s="16"/>
      <c r="Y125" s="16">
        <v>0</v>
      </c>
      <c r="Z125" s="16"/>
      <c r="AA125" s="16">
        <v>0</v>
      </c>
      <c r="AB125" s="16"/>
      <c r="AC125" s="16">
        <v>0</v>
      </c>
      <c r="AD125" s="16"/>
      <c r="AE125" s="16">
        <v>0</v>
      </c>
      <c r="AF125" s="15"/>
      <c r="AG125" s="4">
        <v>0</v>
      </c>
      <c r="AH125" s="4"/>
      <c r="AI125" s="4">
        <v>0</v>
      </c>
      <c r="AJ125" s="15"/>
      <c r="AK125" s="4">
        <v>0</v>
      </c>
      <c r="AL125" s="4"/>
      <c r="AM125" s="4">
        <v>0</v>
      </c>
      <c r="AN125" s="4"/>
      <c r="AO125" s="4">
        <v>0</v>
      </c>
      <c r="AP125" s="4"/>
      <c r="AQ125" s="4">
        <v>0</v>
      </c>
      <c r="AR125" s="4"/>
      <c r="AS125" s="4">
        <v>1</v>
      </c>
      <c r="AT125" s="4"/>
      <c r="AU125" s="4">
        <v>0</v>
      </c>
      <c r="AW125" s="4">
        <v>0</v>
      </c>
      <c r="AX125" s="4"/>
      <c r="AY125" s="4">
        <v>1</v>
      </c>
      <c r="BC125" s="4" t="s">
        <v>251</v>
      </c>
      <c r="BD125" s="4"/>
      <c r="BE125" s="70"/>
      <c r="BF125" s="64"/>
      <c r="BG125" s="66"/>
      <c r="BH125" s="68"/>
      <c r="BI125" s="73"/>
      <c r="BK125" s="21"/>
    </row>
    <row r="126" spans="1:86" ht="18" x14ac:dyDescent="0.25">
      <c r="A126" s="4"/>
      <c r="C126" s="4" t="s">
        <v>196</v>
      </c>
      <c r="D126" s="4"/>
      <c r="E126" s="4"/>
      <c r="F126" s="4">
        <v>0</v>
      </c>
      <c r="G126" s="4"/>
      <c r="H126" s="4"/>
      <c r="I126" s="4"/>
      <c r="J126" s="4">
        <v>0</v>
      </c>
      <c r="K126" s="4"/>
      <c r="L126" s="4">
        <v>0</v>
      </c>
      <c r="M126" s="4"/>
      <c r="N126" s="4">
        <v>0</v>
      </c>
      <c r="O126" s="4"/>
      <c r="P126" s="4">
        <v>0</v>
      </c>
      <c r="Q126" s="4"/>
      <c r="R126" s="4">
        <v>0</v>
      </c>
      <c r="S126" s="4"/>
      <c r="T126" s="4">
        <v>0</v>
      </c>
      <c r="V126" s="4">
        <v>0</v>
      </c>
      <c r="W126" s="4">
        <v>0</v>
      </c>
      <c r="X126" s="4"/>
      <c r="Y126" s="4">
        <v>0</v>
      </c>
      <c r="Z126" s="15"/>
      <c r="AA126" s="4">
        <v>0</v>
      </c>
      <c r="AB126" s="15"/>
      <c r="AC126" s="4">
        <v>0</v>
      </c>
      <c r="AD126" s="15"/>
      <c r="AE126" s="4">
        <v>0</v>
      </c>
      <c r="AF126" s="15"/>
      <c r="AG126" s="4">
        <v>0</v>
      </c>
      <c r="AH126" s="15"/>
      <c r="AI126" s="4">
        <v>0</v>
      </c>
      <c r="AJ126" s="15"/>
      <c r="AK126" s="4">
        <v>0</v>
      </c>
      <c r="AL126" s="4"/>
      <c r="AM126" s="4">
        <v>0</v>
      </c>
      <c r="AN126" s="4"/>
      <c r="AO126" s="4">
        <v>0</v>
      </c>
      <c r="AP126" s="4"/>
      <c r="AQ126" s="4">
        <v>0</v>
      </c>
      <c r="AR126" s="4"/>
      <c r="AS126" s="4">
        <v>0</v>
      </c>
      <c r="AT126" s="4"/>
      <c r="AU126" s="4">
        <v>0</v>
      </c>
      <c r="AV126" s="41"/>
      <c r="AW126" s="4">
        <v>1</v>
      </c>
      <c r="AX126" s="4"/>
      <c r="AY126" s="4">
        <v>0</v>
      </c>
      <c r="BC126" s="4" t="s">
        <v>196</v>
      </c>
      <c r="BD126" s="4"/>
      <c r="BE126" s="70">
        <v>1993</v>
      </c>
      <c r="BF126" s="64" t="s">
        <v>140</v>
      </c>
      <c r="BG126" s="66"/>
      <c r="BH126" s="68"/>
      <c r="BI126" s="73"/>
      <c r="BK126" s="21" t="s">
        <v>248</v>
      </c>
      <c r="CH126" t="s">
        <v>76</v>
      </c>
    </row>
    <row r="127" spans="1:86" ht="18" x14ac:dyDescent="0.25">
      <c r="A127" s="4"/>
      <c r="C127" s="4" t="s">
        <v>111</v>
      </c>
      <c r="D127" s="4"/>
      <c r="E127" s="4"/>
      <c r="F127" s="4">
        <v>0</v>
      </c>
      <c r="G127" s="4"/>
      <c r="H127" s="4"/>
      <c r="I127" s="4"/>
      <c r="J127" s="4">
        <v>0</v>
      </c>
      <c r="K127" s="4"/>
      <c r="L127" s="4">
        <v>0</v>
      </c>
      <c r="M127" s="4"/>
      <c r="N127" s="4">
        <v>0</v>
      </c>
      <c r="O127" s="4"/>
      <c r="P127" s="4">
        <v>0</v>
      </c>
      <c r="Q127" s="4"/>
      <c r="R127" s="4">
        <v>0</v>
      </c>
      <c r="S127" s="4"/>
      <c r="T127" s="4">
        <v>0</v>
      </c>
      <c r="V127" s="16">
        <v>0</v>
      </c>
      <c r="W127" s="4">
        <v>0</v>
      </c>
      <c r="X127" s="16"/>
      <c r="Y127" s="16">
        <v>0</v>
      </c>
      <c r="Z127" s="16"/>
      <c r="AA127" s="16">
        <v>0</v>
      </c>
      <c r="AB127" s="16"/>
      <c r="AC127" s="16">
        <v>0</v>
      </c>
      <c r="AD127" s="16"/>
      <c r="AE127" s="16">
        <v>0</v>
      </c>
      <c r="AF127" s="15"/>
      <c r="AG127" s="4">
        <v>0</v>
      </c>
      <c r="AH127" s="4"/>
      <c r="AI127" s="4">
        <v>0</v>
      </c>
      <c r="AJ127" s="15"/>
      <c r="AK127" s="4">
        <v>0</v>
      </c>
      <c r="AL127" s="4"/>
      <c r="AM127" s="4">
        <v>0</v>
      </c>
      <c r="AN127" s="4"/>
      <c r="AO127" s="4">
        <v>0</v>
      </c>
      <c r="AP127" s="4"/>
      <c r="AQ127" s="4">
        <v>0</v>
      </c>
      <c r="AR127" s="4"/>
      <c r="AS127" s="4">
        <v>0</v>
      </c>
      <c r="AT127" s="4"/>
      <c r="AU127" s="4">
        <v>0</v>
      </c>
      <c r="AW127" s="4">
        <v>6</v>
      </c>
      <c r="AX127" s="4"/>
      <c r="AY127" s="4">
        <v>0</v>
      </c>
      <c r="BC127" s="4" t="s">
        <v>111</v>
      </c>
      <c r="BD127" s="4"/>
      <c r="BE127" s="70">
        <v>1965</v>
      </c>
      <c r="BF127" s="64" t="s">
        <v>140</v>
      </c>
      <c r="BG127" s="66">
        <f t="shared" ref="BG127:BG132" si="7">SUM(K127:AY127)</f>
        <v>6</v>
      </c>
      <c r="BH127" s="68">
        <f t="shared" ref="BH127:BH132" si="8">BG127/$BG$173</f>
        <v>2.2289917527305148E-4</v>
      </c>
      <c r="BI127" s="73">
        <f t="shared" si="6"/>
        <v>5.2750582750582744</v>
      </c>
      <c r="BK127" s="21" t="s">
        <v>248</v>
      </c>
      <c r="CH127" t="s">
        <v>76</v>
      </c>
    </row>
    <row r="128" spans="1:86" ht="18" x14ac:dyDescent="0.25">
      <c r="A128" s="4"/>
      <c r="C128" s="4" t="s">
        <v>112</v>
      </c>
      <c r="D128" s="4"/>
      <c r="E128" s="4"/>
      <c r="F128" s="4">
        <v>0</v>
      </c>
      <c r="G128" s="4"/>
      <c r="H128" s="4"/>
      <c r="I128" s="4"/>
      <c r="J128" s="4">
        <v>0</v>
      </c>
      <c r="K128" s="4"/>
      <c r="L128" s="4">
        <v>0</v>
      </c>
      <c r="M128" s="4"/>
      <c r="N128" s="4">
        <v>0</v>
      </c>
      <c r="O128" s="4"/>
      <c r="P128" s="4">
        <v>0</v>
      </c>
      <c r="Q128" s="4"/>
      <c r="R128" s="4">
        <v>0</v>
      </c>
      <c r="S128" s="4"/>
      <c r="T128" s="92">
        <v>0</v>
      </c>
      <c r="U128" s="93"/>
      <c r="V128" s="119">
        <v>0</v>
      </c>
      <c r="W128" s="92">
        <v>0</v>
      </c>
      <c r="X128" s="119"/>
      <c r="Y128" s="119">
        <v>0</v>
      </c>
      <c r="Z128" s="119"/>
      <c r="AA128" s="119">
        <v>0</v>
      </c>
      <c r="AB128" s="119"/>
      <c r="AC128" s="119">
        <v>0</v>
      </c>
      <c r="AD128" s="119"/>
      <c r="AE128" s="119">
        <v>0</v>
      </c>
      <c r="AF128" s="120"/>
      <c r="AG128" s="92">
        <v>0</v>
      </c>
      <c r="AH128" s="92"/>
      <c r="AI128" s="92">
        <v>0</v>
      </c>
      <c r="AJ128" s="120"/>
      <c r="AK128" s="92">
        <v>0</v>
      </c>
      <c r="AL128" s="92"/>
      <c r="AM128" s="92">
        <v>0</v>
      </c>
      <c r="AN128" s="92"/>
      <c r="AO128" s="92">
        <v>0</v>
      </c>
      <c r="AP128" s="92"/>
      <c r="AQ128" s="92">
        <v>0</v>
      </c>
      <c r="AR128" s="92"/>
      <c r="AS128" s="92">
        <v>0</v>
      </c>
      <c r="AT128" s="92"/>
      <c r="AU128" s="92">
        <v>0</v>
      </c>
      <c r="AV128" s="93"/>
      <c r="AW128" s="92">
        <v>6</v>
      </c>
      <c r="AX128" s="92"/>
      <c r="AY128" s="92">
        <v>0</v>
      </c>
      <c r="AZ128" s="93"/>
      <c r="BB128" s="93"/>
      <c r="BC128" s="92" t="s">
        <v>112</v>
      </c>
      <c r="BD128" s="4"/>
      <c r="BE128" s="70">
        <v>1973</v>
      </c>
      <c r="BF128" s="64" t="s">
        <v>140</v>
      </c>
      <c r="BG128" s="66">
        <f t="shared" si="7"/>
        <v>6</v>
      </c>
      <c r="BH128" s="68">
        <f t="shared" si="8"/>
        <v>2.2289917527305148E-4</v>
      </c>
      <c r="BI128" s="73">
        <f t="shared" si="6"/>
        <v>5.2750582750582744</v>
      </c>
      <c r="BK128" s="21" t="s">
        <v>248</v>
      </c>
      <c r="CH128" t="s">
        <v>76</v>
      </c>
    </row>
    <row r="129" spans="1:86" ht="18" x14ac:dyDescent="0.25">
      <c r="A129" s="4"/>
      <c r="B129" s="4"/>
      <c r="C129" s="4" t="s">
        <v>53</v>
      </c>
      <c r="D129" s="88"/>
      <c r="E129" s="88"/>
      <c r="F129" s="4">
        <v>0</v>
      </c>
      <c r="G129" s="4"/>
      <c r="H129" s="4"/>
      <c r="I129" s="4"/>
      <c r="J129" s="4">
        <v>0</v>
      </c>
      <c r="K129" s="88"/>
      <c r="L129" s="4">
        <v>0</v>
      </c>
      <c r="M129" s="88"/>
      <c r="N129" s="4">
        <v>0</v>
      </c>
      <c r="O129" s="88"/>
      <c r="P129" s="4">
        <v>0</v>
      </c>
      <c r="Q129" s="88"/>
      <c r="R129" s="4">
        <v>0</v>
      </c>
      <c r="S129" s="88"/>
      <c r="T129" s="4">
        <v>0</v>
      </c>
      <c r="U129" s="21"/>
      <c r="V129" s="4">
        <v>0</v>
      </c>
      <c r="W129" s="4">
        <v>0</v>
      </c>
      <c r="X129" s="4"/>
      <c r="Y129" s="4">
        <v>0</v>
      </c>
      <c r="Z129" s="15"/>
      <c r="AA129" s="4">
        <v>0</v>
      </c>
      <c r="AB129" s="15"/>
      <c r="AC129" s="4">
        <v>0</v>
      </c>
      <c r="AD129" s="15"/>
      <c r="AE129" s="4">
        <v>0</v>
      </c>
      <c r="AF129" s="15"/>
      <c r="AG129" s="4">
        <v>0</v>
      </c>
      <c r="AH129" s="15"/>
      <c r="AI129" s="4">
        <v>0</v>
      </c>
      <c r="AJ129" s="15"/>
      <c r="AK129" s="4">
        <v>0</v>
      </c>
      <c r="AL129" s="4"/>
      <c r="AM129" s="4">
        <v>0</v>
      </c>
      <c r="AN129" s="4"/>
      <c r="AO129" s="4">
        <v>0</v>
      </c>
      <c r="AP129" s="4"/>
      <c r="AQ129" s="4">
        <v>0</v>
      </c>
      <c r="AR129" s="4"/>
      <c r="AS129" s="4">
        <v>0</v>
      </c>
      <c r="AT129" s="4"/>
      <c r="AU129" s="4">
        <v>0</v>
      </c>
      <c r="AV129" s="21"/>
      <c r="AW129" s="4">
        <v>0</v>
      </c>
      <c r="AX129" s="4"/>
      <c r="AY129" s="4">
        <v>9</v>
      </c>
      <c r="AZ129" s="21"/>
      <c r="BB129" s="21"/>
      <c r="BC129" s="4" t="s">
        <v>53</v>
      </c>
      <c r="BD129" s="4"/>
      <c r="BE129" s="70">
        <v>1985</v>
      </c>
      <c r="BF129" s="64" t="s">
        <v>141</v>
      </c>
      <c r="BG129" s="66">
        <f t="shared" si="7"/>
        <v>9</v>
      </c>
      <c r="BH129" s="68">
        <f t="shared" si="8"/>
        <v>3.3434876290957725E-4</v>
      </c>
      <c r="BI129" s="73">
        <f t="shared" si="6"/>
        <v>7.9125874125874125</v>
      </c>
      <c r="BK129" s="21" t="s">
        <v>248</v>
      </c>
      <c r="CH129" t="s">
        <v>76</v>
      </c>
    </row>
    <row r="130" spans="1:86" ht="18" x14ac:dyDescent="0.25">
      <c r="A130" s="4"/>
      <c r="B130" s="4"/>
      <c r="C130" s="4" t="s">
        <v>113</v>
      </c>
      <c r="D130" s="4"/>
      <c r="E130" s="4"/>
      <c r="F130" s="4">
        <v>0</v>
      </c>
      <c r="G130" s="4"/>
      <c r="H130" s="4"/>
      <c r="I130" s="4"/>
      <c r="J130" s="4">
        <v>0</v>
      </c>
      <c r="K130" s="4"/>
      <c r="L130" s="4">
        <v>0</v>
      </c>
      <c r="M130" s="4"/>
      <c r="N130" s="4">
        <v>0</v>
      </c>
      <c r="O130" s="4"/>
      <c r="P130" s="4">
        <v>0</v>
      </c>
      <c r="Q130" s="4"/>
      <c r="R130" s="4">
        <v>0</v>
      </c>
      <c r="S130" s="4"/>
      <c r="T130" s="4">
        <v>0</v>
      </c>
      <c r="V130" s="16">
        <v>0</v>
      </c>
      <c r="W130" s="4">
        <v>0</v>
      </c>
      <c r="X130" s="16"/>
      <c r="Y130" s="16">
        <v>0</v>
      </c>
      <c r="Z130" s="16"/>
      <c r="AA130" s="16">
        <v>0</v>
      </c>
      <c r="AB130" s="16"/>
      <c r="AC130" s="16">
        <v>0</v>
      </c>
      <c r="AD130" s="16"/>
      <c r="AE130" s="16">
        <v>0</v>
      </c>
      <c r="AF130" s="15"/>
      <c r="AG130" s="4">
        <v>0</v>
      </c>
      <c r="AH130" s="4"/>
      <c r="AI130" s="4">
        <v>0</v>
      </c>
      <c r="AJ130" s="15"/>
      <c r="AK130" s="4">
        <v>0</v>
      </c>
      <c r="AL130" s="4"/>
      <c r="AM130" s="4">
        <v>0</v>
      </c>
      <c r="AN130" s="4"/>
      <c r="AO130" s="4">
        <v>0</v>
      </c>
      <c r="AP130" s="4"/>
      <c r="AQ130" s="4">
        <v>0</v>
      </c>
      <c r="AR130" s="4"/>
      <c r="AS130" s="4">
        <v>0</v>
      </c>
      <c r="AT130" s="4"/>
      <c r="AU130" s="4">
        <v>0</v>
      </c>
      <c r="AW130" s="4">
        <v>6</v>
      </c>
      <c r="AX130" s="4"/>
      <c r="AY130" s="4">
        <v>0</v>
      </c>
      <c r="BC130" s="4" t="s">
        <v>113</v>
      </c>
      <c r="BD130" s="4"/>
      <c r="BE130" s="70">
        <v>1971</v>
      </c>
      <c r="BF130" s="64" t="s">
        <v>140</v>
      </c>
      <c r="BG130" s="66">
        <f t="shared" si="7"/>
        <v>6</v>
      </c>
      <c r="BH130" s="68">
        <f t="shared" si="8"/>
        <v>2.2289917527305148E-4</v>
      </c>
      <c r="BI130" s="73">
        <f t="shared" si="6"/>
        <v>5.2750582750582744</v>
      </c>
      <c r="BK130" s="21" t="s">
        <v>248</v>
      </c>
      <c r="CH130" t="s">
        <v>76</v>
      </c>
    </row>
    <row r="131" spans="1:86" ht="18" x14ac:dyDescent="0.25">
      <c r="A131" s="4"/>
      <c r="B131" s="4"/>
      <c r="C131" s="92" t="s">
        <v>175</v>
      </c>
      <c r="D131" s="92"/>
      <c r="E131" s="92"/>
      <c r="F131" s="92">
        <v>0</v>
      </c>
      <c r="G131" s="92"/>
      <c r="H131" s="92"/>
      <c r="I131" s="92"/>
      <c r="J131" s="92">
        <v>0</v>
      </c>
      <c r="K131" s="93"/>
      <c r="L131" s="119">
        <v>0</v>
      </c>
      <c r="M131" s="92">
        <v>0</v>
      </c>
      <c r="N131" s="119">
        <v>0</v>
      </c>
      <c r="O131" s="119">
        <v>0</v>
      </c>
      <c r="P131" s="92">
        <v>0</v>
      </c>
      <c r="Q131" s="119"/>
      <c r="R131" s="92">
        <v>0</v>
      </c>
      <c r="S131" s="119">
        <v>0</v>
      </c>
      <c r="T131" s="92">
        <v>0</v>
      </c>
      <c r="U131" s="93"/>
      <c r="V131" s="119">
        <v>0</v>
      </c>
      <c r="W131" s="92">
        <v>0</v>
      </c>
      <c r="X131" s="119"/>
      <c r="Y131" s="119">
        <v>0</v>
      </c>
      <c r="Z131" s="119"/>
      <c r="AA131" s="119">
        <v>0</v>
      </c>
      <c r="AB131" s="119"/>
      <c r="AC131" s="119">
        <v>0</v>
      </c>
      <c r="AD131" s="119"/>
      <c r="AE131" s="119">
        <v>0</v>
      </c>
      <c r="AF131" s="120"/>
      <c r="AG131" s="92">
        <v>0</v>
      </c>
      <c r="AH131" s="92"/>
      <c r="AI131" s="92">
        <v>0</v>
      </c>
      <c r="AJ131" s="120"/>
      <c r="AK131" s="92">
        <v>0</v>
      </c>
      <c r="AL131" s="92"/>
      <c r="AM131" s="92">
        <v>0</v>
      </c>
      <c r="AN131" s="92"/>
      <c r="AO131" s="92">
        <v>0</v>
      </c>
      <c r="AP131" s="92"/>
      <c r="AQ131" s="92">
        <v>0</v>
      </c>
      <c r="AR131" s="92"/>
      <c r="AS131" s="92">
        <v>0</v>
      </c>
      <c r="AT131" s="92"/>
      <c r="AU131" s="92">
        <v>0</v>
      </c>
      <c r="AV131" s="93"/>
      <c r="AW131" s="92">
        <v>10</v>
      </c>
      <c r="AX131" s="92"/>
      <c r="AY131" s="92">
        <v>16</v>
      </c>
      <c r="AZ131" s="93"/>
      <c r="BB131" s="93"/>
      <c r="BC131" s="92" t="s">
        <v>175</v>
      </c>
      <c r="BD131" s="4"/>
      <c r="BE131" s="70">
        <v>2005</v>
      </c>
      <c r="BF131" s="64" t="s">
        <v>140</v>
      </c>
      <c r="BG131" s="66">
        <f t="shared" si="7"/>
        <v>26</v>
      </c>
      <c r="BH131" s="68">
        <f t="shared" si="8"/>
        <v>9.6589642618322309E-4</v>
      </c>
      <c r="BI131" s="73">
        <f>BG131*(22630/25740)</f>
        <v>22.858585858585858</v>
      </c>
      <c r="BK131" s="21" t="s">
        <v>248</v>
      </c>
      <c r="CH131" t="s">
        <v>76</v>
      </c>
    </row>
    <row r="132" spans="1:86" ht="18" x14ac:dyDescent="0.25">
      <c r="A132" s="4"/>
      <c r="B132" s="4"/>
      <c r="C132" s="4" t="s">
        <v>160</v>
      </c>
      <c r="D132" s="4"/>
      <c r="E132" s="4"/>
      <c r="F132" s="4">
        <v>0</v>
      </c>
      <c r="G132" s="4"/>
      <c r="H132" s="4"/>
      <c r="I132" s="4"/>
      <c r="J132" s="4">
        <v>0</v>
      </c>
      <c r="K132" s="4"/>
      <c r="L132" s="4">
        <v>0</v>
      </c>
      <c r="M132" s="4"/>
      <c r="N132" s="4">
        <v>0</v>
      </c>
      <c r="O132" s="4"/>
      <c r="P132" s="4">
        <v>0</v>
      </c>
      <c r="Q132" s="4"/>
      <c r="R132" s="4">
        <v>0</v>
      </c>
      <c r="S132" s="4"/>
      <c r="T132" s="4">
        <v>0</v>
      </c>
      <c r="V132" s="16">
        <v>0</v>
      </c>
      <c r="W132" s="4">
        <v>0</v>
      </c>
      <c r="X132" s="16"/>
      <c r="Y132" s="16">
        <v>0</v>
      </c>
      <c r="Z132" s="16"/>
      <c r="AA132" s="16">
        <v>0</v>
      </c>
      <c r="AB132" s="16"/>
      <c r="AC132" s="16">
        <v>0</v>
      </c>
      <c r="AD132" s="16"/>
      <c r="AE132" s="16">
        <v>0</v>
      </c>
      <c r="AF132" s="15"/>
      <c r="AG132" s="4">
        <v>0</v>
      </c>
      <c r="AH132" s="4"/>
      <c r="AI132" s="4">
        <v>0</v>
      </c>
      <c r="AJ132" s="15"/>
      <c r="AK132" s="4">
        <v>0</v>
      </c>
      <c r="AL132" s="4"/>
      <c r="AM132" s="4">
        <v>0</v>
      </c>
      <c r="AN132" s="4"/>
      <c r="AO132" s="4">
        <v>0</v>
      </c>
      <c r="AP132" s="4"/>
      <c r="AQ132" s="4">
        <v>0</v>
      </c>
      <c r="AR132" s="4"/>
      <c r="AS132" s="4">
        <v>0</v>
      </c>
      <c r="AT132" s="4"/>
      <c r="AU132" s="4">
        <v>8</v>
      </c>
      <c r="AV132" s="4"/>
      <c r="AW132" s="4">
        <v>12</v>
      </c>
      <c r="AX132" s="4"/>
      <c r="AY132" s="4">
        <v>15</v>
      </c>
      <c r="BC132" s="4" t="s">
        <v>160</v>
      </c>
      <c r="BD132" s="4"/>
      <c r="BE132" s="70">
        <v>2000</v>
      </c>
      <c r="BF132" s="64" t="s">
        <v>140</v>
      </c>
      <c r="BG132" s="66">
        <f t="shared" si="7"/>
        <v>35</v>
      </c>
      <c r="BH132" s="68">
        <f t="shared" si="8"/>
        <v>1.3002451890928004E-3</v>
      </c>
      <c r="BI132" s="73">
        <v>5</v>
      </c>
      <c r="BK132" s="21" t="s">
        <v>248</v>
      </c>
      <c r="CH132" t="s">
        <v>76</v>
      </c>
    </row>
    <row r="133" spans="1:86" ht="18" x14ac:dyDescent="0.25">
      <c r="A133" s="4"/>
      <c r="B133" s="4"/>
      <c r="C133" s="4" t="s">
        <v>198</v>
      </c>
      <c r="D133" s="4"/>
      <c r="E133" s="4"/>
      <c r="F133" s="4">
        <v>0</v>
      </c>
      <c r="G133" s="4"/>
      <c r="H133" s="4"/>
      <c r="I133" s="4"/>
      <c r="J133" s="4">
        <v>0</v>
      </c>
      <c r="K133" s="4"/>
      <c r="L133" s="4">
        <v>0</v>
      </c>
      <c r="M133" s="4"/>
      <c r="N133" s="4">
        <v>0</v>
      </c>
      <c r="O133" s="4"/>
      <c r="P133" s="4">
        <v>0</v>
      </c>
      <c r="Q133" s="4"/>
      <c r="R133" s="4">
        <v>0</v>
      </c>
      <c r="S133" s="4"/>
      <c r="T133" s="4">
        <v>0</v>
      </c>
      <c r="V133" s="4">
        <v>0</v>
      </c>
      <c r="W133" s="4">
        <v>0</v>
      </c>
      <c r="X133" s="4"/>
      <c r="Y133" s="4">
        <v>0</v>
      </c>
      <c r="Z133" s="15"/>
      <c r="AA133" s="4">
        <v>0</v>
      </c>
      <c r="AB133" s="15"/>
      <c r="AC133" s="4">
        <v>0</v>
      </c>
      <c r="AD133" s="15"/>
      <c r="AE133" s="4">
        <v>0</v>
      </c>
      <c r="AF133" s="15"/>
      <c r="AG133" s="4">
        <v>0</v>
      </c>
      <c r="AH133" s="15"/>
      <c r="AI133" s="4">
        <v>0</v>
      </c>
      <c r="AJ133" s="15"/>
      <c r="AK133" s="4">
        <v>0</v>
      </c>
      <c r="AL133" s="4"/>
      <c r="AM133" s="4">
        <v>0</v>
      </c>
      <c r="AN133" s="4"/>
      <c r="AO133" s="4">
        <v>0</v>
      </c>
      <c r="AP133" s="4"/>
      <c r="AQ133" s="4">
        <v>0</v>
      </c>
      <c r="AR133" s="4"/>
      <c r="AS133" s="4">
        <v>0</v>
      </c>
      <c r="AT133" s="4"/>
      <c r="AU133" s="4">
        <v>0</v>
      </c>
      <c r="AV133" s="41"/>
      <c r="AW133" s="4">
        <v>1</v>
      </c>
      <c r="AX133" s="4"/>
      <c r="AY133" s="4">
        <v>0</v>
      </c>
      <c r="BC133" s="4" t="s">
        <v>198</v>
      </c>
      <c r="BD133" s="4"/>
      <c r="BE133" s="70">
        <v>1995</v>
      </c>
      <c r="BF133" s="64" t="s">
        <v>140</v>
      </c>
      <c r="BG133" s="66"/>
      <c r="BH133" s="68"/>
      <c r="BI133" s="73"/>
      <c r="BK133" s="21" t="s">
        <v>248</v>
      </c>
      <c r="CH133" t="s">
        <v>76</v>
      </c>
    </row>
    <row r="134" spans="1:86" ht="18" x14ac:dyDescent="0.25">
      <c r="A134" s="4"/>
      <c r="B134" s="4"/>
      <c r="C134" s="88" t="s">
        <v>63</v>
      </c>
      <c r="D134" s="110"/>
      <c r="E134" s="110"/>
      <c r="F134" s="88">
        <v>0</v>
      </c>
      <c r="G134" s="88"/>
      <c r="H134" s="88"/>
      <c r="I134" s="88"/>
      <c r="J134" s="88">
        <v>0</v>
      </c>
      <c r="K134" s="88"/>
      <c r="L134" s="88">
        <v>0</v>
      </c>
      <c r="M134" s="88"/>
      <c r="N134" s="88">
        <v>0</v>
      </c>
      <c r="O134" s="88"/>
      <c r="P134" s="88">
        <v>0</v>
      </c>
      <c r="Q134" s="88"/>
      <c r="R134" s="88">
        <v>0</v>
      </c>
      <c r="S134" s="4"/>
      <c r="T134" s="88">
        <v>0</v>
      </c>
      <c r="U134" s="110"/>
      <c r="V134" s="88">
        <v>0</v>
      </c>
      <c r="W134" s="88">
        <v>0</v>
      </c>
      <c r="X134" s="88"/>
      <c r="Y134" s="88">
        <v>0</v>
      </c>
      <c r="Z134" s="88"/>
      <c r="AA134" s="88">
        <v>0</v>
      </c>
      <c r="AB134" s="88"/>
      <c r="AC134" s="88">
        <v>0</v>
      </c>
      <c r="AD134" s="88"/>
      <c r="AE134" s="88">
        <v>0</v>
      </c>
      <c r="AF134" s="110"/>
      <c r="AG134" s="88">
        <v>0</v>
      </c>
      <c r="AH134" s="110"/>
      <c r="AI134" s="88">
        <v>10</v>
      </c>
      <c r="AJ134" s="110"/>
      <c r="AK134" s="88">
        <v>17</v>
      </c>
      <c r="AL134" s="110"/>
      <c r="AM134" s="88">
        <v>77</v>
      </c>
      <c r="AN134" s="110"/>
      <c r="AO134" s="88">
        <v>130</v>
      </c>
      <c r="AP134" s="110"/>
      <c r="AQ134" s="88">
        <v>250</v>
      </c>
      <c r="AR134" s="110"/>
      <c r="AS134" s="88">
        <v>350</v>
      </c>
      <c r="AT134" s="110"/>
      <c r="AU134" s="88">
        <v>490</v>
      </c>
      <c r="AV134" s="110"/>
      <c r="AW134" s="88">
        <v>580</v>
      </c>
      <c r="AX134" s="88"/>
      <c r="AY134" s="88">
        <v>660</v>
      </c>
      <c r="AZ134" s="110"/>
      <c r="BB134" s="110"/>
      <c r="BC134" s="88" t="s">
        <v>63</v>
      </c>
      <c r="BD134" s="4"/>
      <c r="BE134" s="70">
        <v>1766</v>
      </c>
      <c r="BF134" s="64" t="s">
        <v>63</v>
      </c>
      <c r="BG134" s="66">
        <f>SUM(K134:AY134)</f>
        <v>2564</v>
      </c>
      <c r="BH134" s="68">
        <f>BG134/$BG$173</f>
        <v>9.5252247566684003E-2</v>
      </c>
      <c r="BI134" s="73">
        <f t="shared" si="6"/>
        <v>2254.208236208236</v>
      </c>
      <c r="BK134" s="21" t="s">
        <v>248</v>
      </c>
      <c r="CH134" t="s">
        <v>76</v>
      </c>
    </row>
    <row r="135" spans="1:86" ht="18" x14ac:dyDescent="0.25">
      <c r="A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V135" s="16"/>
      <c r="W135" s="4"/>
      <c r="X135" s="16"/>
      <c r="Y135" s="16"/>
      <c r="Z135" s="16"/>
      <c r="AA135" s="16"/>
      <c r="AB135" s="16"/>
      <c r="AC135" s="16"/>
      <c r="AD135" s="16"/>
      <c r="AE135" s="16"/>
      <c r="AF135" s="15"/>
      <c r="AG135" s="4"/>
      <c r="AH135" s="4"/>
      <c r="AI135" s="4"/>
      <c r="AJ135" s="15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W135" s="4"/>
      <c r="AX135" s="4"/>
      <c r="AY135" s="4"/>
      <c r="BE135" s="71"/>
      <c r="BF135" s="72"/>
      <c r="BG135" s="66"/>
      <c r="BH135" s="68"/>
      <c r="BI135" s="58"/>
      <c r="BK135" s="21" t="s">
        <v>248</v>
      </c>
      <c r="CH135" t="s">
        <v>76</v>
      </c>
    </row>
    <row r="136" spans="1:86" ht="18" x14ac:dyDescent="0.25">
      <c r="B136" s="4" t="s">
        <v>103</v>
      </c>
      <c r="C136" s="4" t="s">
        <v>92</v>
      </c>
      <c r="D136" s="4"/>
      <c r="E136" s="4"/>
      <c r="F136" s="4">
        <v>0</v>
      </c>
      <c r="G136" s="4"/>
      <c r="H136" s="4"/>
      <c r="I136" s="4"/>
      <c r="J136" s="4">
        <v>0</v>
      </c>
      <c r="K136" s="4"/>
      <c r="L136" s="4">
        <v>0</v>
      </c>
      <c r="M136" s="4"/>
      <c r="N136" s="4">
        <v>0</v>
      </c>
      <c r="O136" s="4"/>
      <c r="P136" s="4">
        <v>0</v>
      </c>
      <c r="Q136" s="4"/>
      <c r="R136" s="4">
        <v>0</v>
      </c>
      <c r="S136" s="4"/>
      <c r="T136" s="4">
        <v>0</v>
      </c>
      <c r="V136" s="15">
        <v>0</v>
      </c>
      <c r="W136" s="16">
        <v>0</v>
      </c>
      <c r="X136" s="15"/>
      <c r="Y136" s="16">
        <v>0</v>
      </c>
      <c r="Z136" s="15"/>
      <c r="AA136" s="16">
        <v>0</v>
      </c>
      <c r="AB136" s="15"/>
      <c r="AC136" s="16">
        <v>0</v>
      </c>
      <c r="AD136" s="16"/>
      <c r="AE136" s="16">
        <v>0</v>
      </c>
      <c r="AF136" s="16"/>
      <c r="AG136" s="16">
        <v>0</v>
      </c>
      <c r="AH136" s="44"/>
      <c r="AI136" s="16">
        <v>0</v>
      </c>
      <c r="AJ136" s="16"/>
      <c r="AK136" s="16">
        <v>0</v>
      </c>
      <c r="AL136" s="15"/>
      <c r="AM136" s="16">
        <v>1</v>
      </c>
      <c r="AN136" s="15"/>
      <c r="AO136" s="4">
        <v>6</v>
      </c>
      <c r="AP136" s="15"/>
      <c r="AQ136" s="4">
        <v>8</v>
      </c>
      <c r="AR136" s="4"/>
      <c r="AS136" s="4">
        <v>10</v>
      </c>
      <c r="AT136" s="4"/>
      <c r="AU136" s="4">
        <v>14</v>
      </c>
      <c r="AV136" s="4"/>
      <c r="AW136" s="4">
        <v>0</v>
      </c>
      <c r="AX136" s="4"/>
      <c r="AY136" s="4">
        <v>0</v>
      </c>
      <c r="BC136" s="4" t="s">
        <v>92</v>
      </c>
      <c r="BD136" s="4"/>
      <c r="BE136" s="70">
        <v>1835</v>
      </c>
      <c r="BF136" s="64" t="s">
        <v>173</v>
      </c>
      <c r="BG136" s="66">
        <f>SUM(K136:AY136)</f>
        <v>39</v>
      </c>
      <c r="BH136" s="68">
        <f>BG136/$BG$173</f>
        <v>1.4488446392748346E-3</v>
      </c>
      <c r="BI136" s="73">
        <f t="shared" ref="BI136:BI145" si="9">BG136*(22630/25740)</f>
        <v>34.287878787878789</v>
      </c>
      <c r="BK136" s="21" t="s">
        <v>248</v>
      </c>
      <c r="CH136" t="s">
        <v>76</v>
      </c>
    </row>
    <row r="137" spans="1:86" ht="18" x14ac:dyDescent="0.25">
      <c r="B137" s="4"/>
      <c r="C137" s="4" t="s">
        <v>115</v>
      </c>
      <c r="D137" s="4"/>
      <c r="E137" s="4"/>
      <c r="F137" s="4">
        <v>0</v>
      </c>
      <c r="G137" s="4"/>
      <c r="H137" s="4"/>
      <c r="I137" s="4"/>
      <c r="J137" s="4">
        <v>0</v>
      </c>
      <c r="K137" s="4"/>
      <c r="L137" s="4">
        <v>0</v>
      </c>
      <c r="M137" s="4"/>
      <c r="N137" s="4">
        <v>0</v>
      </c>
      <c r="O137" s="4"/>
      <c r="P137" s="4">
        <v>0</v>
      </c>
      <c r="Q137" s="4"/>
      <c r="R137" s="4">
        <v>0</v>
      </c>
      <c r="S137" s="4"/>
      <c r="T137" s="4">
        <v>0</v>
      </c>
      <c r="V137" s="16">
        <v>0</v>
      </c>
      <c r="W137" s="4">
        <v>0</v>
      </c>
      <c r="X137" s="16"/>
      <c r="Y137" s="16">
        <v>0</v>
      </c>
      <c r="Z137" s="16"/>
      <c r="AA137" s="16">
        <v>0</v>
      </c>
      <c r="AB137" s="16"/>
      <c r="AC137" s="16">
        <v>0</v>
      </c>
      <c r="AD137" s="16"/>
      <c r="AE137" s="16">
        <v>0</v>
      </c>
      <c r="AF137" s="15"/>
      <c r="AG137" s="4">
        <v>0</v>
      </c>
      <c r="AH137" s="4"/>
      <c r="AI137" s="4">
        <v>0</v>
      </c>
      <c r="AJ137" s="15"/>
      <c r="AK137" s="4">
        <v>0</v>
      </c>
      <c r="AL137" s="4"/>
      <c r="AM137" s="4">
        <v>0</v>
      </c>
      <c r="AN137" s="4"/>
      <c r="AO137" s="4">
        <v>0</v>
      </c>
      <c r="AP137" s="4"/>
      <c r="AQ137" s="4">
        <v>0</v>
      </c>
      <c r="AR137" s="4"/>
      <c r="AS137" s="4">
        <v>1</v>
      </c>
      <c r="AT137" s="4"/>
      <c r="AU137" s="4">
        <v>4</v>
      </c>
      <c r="AW137" s="4">
        <v>0</v>
      </c>
      <c r="AX137" s="4"/>
      <c r="AY137" s="4">
        <v>0</v>
      </c>
      <c r="BC137" s="4" t="s">
        <v>166</v>
      </c>
      <c r="BD137" s="4"/>
      <c r="BE137" s="70">
        <v>1934</v>
      </c>
      <c r="BF137" s="64" t="s">
        <v>173</v>
      </c>
      <c r="BG137" s="66">
        <f>SUM(K137:AY137)</f>
        <v>5</v>
      </c>
      <c r="BH137" s="68">
        <f>BG137/$BG$173</f>
        <v>1.8574931272754292E-4</v>
      </c>
      <c r="BI137" s="73">
        <f t="shared" si="9"/>
        <v>4.3958818958818959</v>
      </c>
      <c r="BK137" s="21" t="s">
        <v>248</v>
      </c>
      <c r="CH137" t="s">
        <v>76</v>
      </c>
    </row>
    <row r="138" spans="1:86" ht="18" x14ac:dyDescent="0.25">
      <c r="B138" s="4"/>
      <c r="C138" s="4" t="s">
        <v>199</v>
      </c>
      <c r="D138" s="4"/>
      <c r="E138" s="4"/>
      <c r="F138" s="4">
        <v>0</v>
      </c>
      <c r="G138" s="4"/>
      <c r="H138" s="4"/>
      <c r="I138" s="4"/>
      <c r="J138" s="4">
        <v>0</v>
      </c>
      <c r="K138" s="4"/>
      <c r="L138" s="4">
        <v>0</v>
      </c>
      <c r="M138" s="4"/>
      <c r="N138" s="4">
        <v>0</v>
      </c>
      <c r="O138" s="4"/>
      <c r="P138" s="4">
        <v>0</v>
      </c>
      <c r="Q138" s="4"/>
      <c r="R138" s="4">
        <v>0</v>
      </c>
      <c r="S138" s="4"/>
      <c r="T138" s="4">
        <v>0</v>
      </c>
      <c r="V138" s="4">
        <v>0</v>
      </c>
      <c r="W138" s="4">
        <v>0</v>
      </c>
      <c r="X138" s="4"/>
      <c r="Y138" s="4">
        <v>0</v>
      </c>
      <c r="Z138" s="15"/>
      <c r="AA138" s="4">
        <v>0</v>
      </c>
      <c r="AB138" s="15"/>
      <c r="AC138" s="4">
        <v>0</v>
      </c>
      <c r="AD138" s="15"/>
      <c r="AE138" s="4">
        <v>0</v>
      </c>
      <c r="AF138" s="15"/>
      <c r="AG138" s="4">
        <v>0</v>
      </c>
      <c r="AH138" s="15"/>
      <c r="AI138" s="4">
        <v>0</v>
      </c>
      <c r="AJ138" s="15"/>
      <c r="AK138" s="4">
        <v>0</v>
      </c>
      <c r="AL138" s="4"/>
      <c r="AM138" s="4">
        <v>0</v>
      </c>
      <c r="AN138" s="4"/>
      <c r="AO138" s="4">
        <v>0</v>
      </c>
      <c r="AP138" s="4"/>
      <c r="AQ138" s="4">
        <v>0</v>
      </c>
      <c r="AR138" s="4"/>
      <c r="AS138" s="4">
        <v>0</v>
      </c>
      <c r="AT138" s="4"/>
      <c r="AU138" s="4">
        <v>0</v>
      </c>
      <c r="AV138" s="41"/>
      <c r="AW138" s="4">
        <v>0</v>
      </c>
      <c r="AX138" s="4"/>
      <c r="AY138" s="4">
        <v>0</v>
      </c>
      <c r="BC138" s="4" t="s">
        <v>199</v>
      </c>
      <c r="BD138" s="4"/>
      <c r="BE138" s="70">
        <v>2009</v>
      </c>
      <c r="BF138" s="64" t="s">
        <v>173</v>
      </c>
      <c r="BG138" s="66"/>
      <c r="BH138" s="68"/>
      <c r="BI138" s="73"/>
      <c r="BK138" s="21" t="s">
        <v>248</v>
      </c>
      <c r="CH138" t="s">
        <v>76</v>
      </c>
    </row>
    <row r="139" spans="1:86" ht="18" x14ac:dyDescent="0.25">
      <c r="B139" s="4"/>
      <c r="C139" s="4" t="s">
        <v>200</v>
      </c>
      <c r="D139" s="4"/>
      <c r="E139" s="4"/>
      <c r="F139" s="4">
        <v>0</v>
      </c>
      <c r="G139" s="4"/>
      <c r="H139" s="4"/>
      <c r="I139" s="4"/>
      <c r="J139" s="4">
        <v>0</v>
      </c>
      <c r="K139" s="4"/>
      <c r="L139" s="4">
        <v>0</v>
      </c>
      <c r="M139" s="4"/>
      <c r="N139" s="4">
        <v>0</v>
      </c>
      <c r="O139" s="4"/>
      <c r="P139" s="4">
        <v>0</v>
      </c>
      <c r="Q139" s="4"/>
      <c r="R139" s="4">
        <v>0</v>
      </c>
      <c r="S139" s="4"/>
      <c r="T139" s="4">
        <v>0</v>
      </c>
      <c r="V139" s="4">
        <v>0</v>
      </c>
      <c r="W139" s="4">
        <v>0</v>
      </c>
      <c r="X139" s="4"/>
      <c r="Y139" s="4">
        <v>0</v>
      </c>
      <c r="Z139" s="15"/>
      <c r="AA139" s="4">
        <v>0</v>
      </c>
      <c r="AB139" s="15"/>
      <c r="AC139" s="4">
        <v>0</v>
      </c>
      <c r="AD139" s="15"/>
      <c r="AE139" s="4">
        <v>0</v>
      </c>
      <c r="AF139" s="15"/>
      <c r="AG139" s="4">
        <v>0</v>
      </c>
      <c r="AH139" s="15"/>
      <c r="AI139" s="4">
        <v>0</v>
      </c>
      <c r="AJ139" s="15"/>
      <c r="AK139" s="4">
        <v>0</v>
      </c>
      <c r="AL139" s="4"/>
      <c r="AM139" s="4">
        <v>0</v>
      </c>
      <c r="AN139" s="4"/>
      <c r="AO139" s="4">
        <v>0</v>
      </c>
      <c r="AP139" s="4"/>
      <c r="AQ139" s="4">
        <v>0</v>
      </c>
      <c r="AR139" s="4"/>
      <c r="AS139" s="4">
        <v>0</v>
      </c>
      <c r="AT139" s="4"/>
      <c r="AU139" s="4">
        <v>0</v>
      </c>
      <c r="AV139" s="41"/>
      <c r="AW139" s="4">
        <v>0</v>
      </c>
      <c r="AX139" s="4"/>
      <c r="AY139" s="4">
        <v>0</v>
      </c>
      <c r="BC139" s="4" t="s">
        <v>200</v>
      </c>
      <c r="BD139" s="4"/>
      <c r="BE139" s="70">
        <v>2007</v>
      </c>
      <c r="BF139" s="64" t="s">
        <v>173</v>
      </c>
      <c r="BG139" s="66"/>
      <c r="BH139" s="68"/>
      <c r="BI139" s="73"/>
      <c r="BK139" s="21" t="s">
        <v>248</v>
      </c>
      <c r="CH139" t="s">
        <v>76</v>
      </c>
    </row>
    <row r="140" spans="1:86" ht="18" x14ac:dyDescent="0.25">
      <c r="B140" s="4"/>
      <c r="C140" s="4" t="s">
        <v>114</v>
      </c>
      <c r="D140" s="4"/>
      <c r="E140" s="4"/>
      <c r="F140" s="4">
        <v>0</v>
      </c>
      <c r="G140" s="4"/>
      <c r="H140" s="4"/>
      <c r="I140" s="4"/>
      <c r="J140" s="4">
        <v>0</v>
      </c>
      <c r="K140" s="4"/>
      <c r="L140" s="4">
        <v>0</v>
      </c>
      <c r="M140" s="4"/>
      <c r="N140" s="4">
        <v>0</v>
      </c>
      <c r="O140" s="4"/>
      <c r="P140" s="4">
        <v>0</v>
      </c>
      <c r="Q140" s="4"/>
      <c r="R140" s="4">
        <v>0</v>
      </c>
      <c r="S140" s="4"/>
      <c r="T140" s="4">
        <v>0</v>
      </c>
      <c r="V140" s="16">
        <v>0</v>
      </c>
      <c r="W140" s="4">
        <v>0</v>
      </c>
      <c r="X140" s="16"/>
      <c r="Y140" s="16">
        <v>0</v>
      </c>
      <c r="Z140" s="16"/>
      <c r="AA140" s="16">
        <v>0</v>
      </c>
      <c r="AB140" s="16"/>
      <c r="AC140" s="16">
        <v>0</v>
      </c>
      <c r="AD140" s="16"/>
      <c r="AE140" s="16">
        <v>0</v>
      </c>
      <c r="AF140" s="15"/>
      <c r="AG140" s="4">
        <v>0</v>
      </c>
      <c r="AH140" s="4"/>
      <c r="AI140" s="4">
        <v>0</v>
      </c>
      <c r="AJ140" s="15"/>
      <c r="AK140" s="4">
        <v>0</v>
      </c>
      <c r="AL140" s="4"/>
      <c r="AM140" s="4">
        <v>0</v>
      </c>
      <c r="AN140" s="4"/>
      <c r="AO140" s="4">
        <v>0</v>
      </c>
      <c r="AP140" s="4"/>
      <c r="AQ140" s="4">
        <v>0</v>
      </c>
      <c r="AR140" s="4"/>
      <c r="AS140" s="4">
        <v>0</v>
      </c>
      <c r="AT140" s="4"/>
      <c r="AU140" s="4">
        <v>3</v>
      </c>
      <c r="AW140" s="4">
        <v>0</v>
      </c>
      <c r="AX140" s="4"/>
      <c r="AY140" s="4">
        <v>0</v>
      </c>
      <c r="BC140" s="4" t="s">
        <v>114</v>
      </c>
      <c r="BD140" s="4"/>
      <c r="BE140" s="70">
        <v>1949</v>
      </c>
      <c r="BF140" s="64" t="s">
        <v>173</v>
      </c>
      <c r="BG140" s="66">
        <f>SUM(K140:AY140)</f>
        <v>3</v>
      </c>
      <c r="BH140" s="68">
        <f>BG140/$BG$173</f>
        <v>1.1144958763652574E-4</v>
      </c>
      <c r="BI140" s="73">
        <f t="shared" si="9"/>
        <v>2.6375291375291372</v>
      </c>
      <c r="BK140" s="21" t="s">
        <v>248</v>
      </c>
      <c r="CH140" t="s">
        <v>76</v>
      </c>
    </row>
    <row r="141" spans="1:86" ht="18" x14ac:dyDescent="0.25">
      <c r="C141" s="92" t="s">
        <v>93</v>
      </c>
      <c r="D141" s="92"/>
      <c r="E141" s="92"/>
      <c r="F141" s="92">
        <v>0</v>
      </c>
      <c r="G141" s="92"/>
      <c r="H141" s="92"/>
      <c r="I141" s="92"/>
      <c r="J141" s="92">
        <v>0</v>
      </c>
      <c r="K141" s="92"/>
      <c r="L141" s="92">
        <v>0</v>
      </c>
      <c r="M141" s="92"/>
      <c r="N141" s="92">
        <v>0</v>
      </c>
      <c r="O141" s="92"/>
      <c r="P141" s="92">
        <v>0</v>
      </c>
      <c r="Q141" s="92"/>
      <c r="R141" s="92">
        <v>0</v>
      </c>
      <c r="S141" s="88"/>
      <c r="T141" s="92">
        <v>0</v>
      </c>
      <c r="U141" s="93"/>
      <c r="V141" s="119">
        <v>0</v>
      </c>
      <c r="W141" s="92">
        <v>0</v>
      </c>
      <c r="X141" s="119"/>
      <c r="Y141" s="119">
        <v>0</v>
      </c>
      <c r="Z141" s="119"/>
      <c r="AA141" s="119">
        <v>0</v>
      </c>
      <c r="AB141" s="119"/>
      <c r="AC141" s="119">
        <v>0</v>
      </c>
      <c r="AD141" s="119"/>
      <c r="AE141" s="119">
        <v>0</v>
      </c>
      <c r="AF141" s="120"/>
      <c r="AG141" s="92">
        <v>0</v>
      </c>
      <c r="AH141" s="92"/>
      <c r="AI141" s="92">
        <v>0</v>
      </c>
      <c r="AJ141" s="120"/>
      <c r="AK141" s="92">
        <v>0</v>
      </c>
      <c r="AL141" s="92"/>
      <c r="AM141" s="92">
        <v>0</v>
      </c>
      <c r="AN141" s="92"/>
      <c r="AO141" s="92">
        <v>0</v>
      </c>
      <c r="AP141" s="92"/>
      <c r="AQ141" s="92">
        <v>1</v>
      </c>
      <c r="AR141" s="92"/>
      <c r="AS141" s="92">
        <v>0</v>
      </c>
      <c r="AT141" s="92"/>
      <c r="AU141" s="92">
        <v>0</v>
      </c>
      <c r="AV141" s="93"/>
      <c r="AW141" s="92">
        <v>0</v>
      </c>
      <c r="AX141" s="92"/>
      <c r="AY141" s="92">
        <v>0</v>
      </c>
      <c r="AZ141" s="93"/>
      <c r="BB141" s="93"/>
      <c r="BC141" s="92" t="s">
        <v>93</v>
      </c>
      <c r="BD141" s="4"/>
      <c r="BE141" s="70">
        <v>1895</v>
      </c>
      <c r="BF141" s="64" t="s">
        <v>173</v>
      </c>
      <c r="BG141" s="66">
        <f>SUM(K141:AY141)</f>
        <v>1</v>
      </c>
      <c r="BH141" s="68">
        <f>BG141/$BG$173</f>
        <v>3.7149862545508582E-5</v>
      </c>
      <c r="BI141" s="73">
        <f t="shared" si="9"/>
        <v>0.87917637917637914</v>
      </c>
      <c r="BK141" s="21" t="s">
        <v>248</v>
      </c>
      <c r="CH141" t="s">
        <v>76</v>
      </c>
    </row>
    <row r="142" spans="1:86" ht="18" x14ac:dyDescent="0.25">
      <c r="C142" s="4" t="s">
        <v>116</v>
      </c>
      <c r="D142" s="4"/>
      <c r="E142" s="4"/>
      <c r="F142" s="4">
        <v>0</v>
      </c>
      <c r="G142" s="4"/>
      <c r="H142" s="4"/>
      <c r="I142" s="4"/>
      <c r="J142" s="4">
        <v>0</v>
      </c>
      <c r="K142" s="4"/>
      <c r="L142" s="4">
        <v>0</v>
      </c>
      <c r="M142" s="4"/>
      <c r="N142" s="4">
        <v>0</v>
      </c>
      <c r="O142" s="4"/>
      <c r="P142" s="4">
        <v>0</v>
      </c>
      <c r="Q142" s="4"/>
      <c r="R142" s="4">
        <v>0</v>
      </c>
      <c r="S142" s="4"/>
      <c r="T142" s="4">
        <v>0</v>
      </c>
      <c r="V142" s="16">
        <v>0</v>
      </c>
      <c r="W142" s="4">
        <v>0</v>
      </c>
      <c r="X142" s="16"/>
      <c r="Y142" s="16">
        <v>0</v>
      </c>
      <c r="Z142" s="16"/>
      <c r="AA142" s="16">
        <v>0</v>
      </c>
      <c r="AB142" s="16"/>
      <c r="AC142" s="16">
        <v>0</v>
      </c>
      <c r="AD142" s="16"/>
      <c r="AE142" s="16">
        <v>0</v>
      </c>
      <c r="AF142" s="15"/>
      <c r="AG142" s="4">
        <v>0</v>
      </c>
      <c r="AH142" s="4"/>
      <c r="AI142" s="4">
        <v>0</v>
      </c>
      <c r="AJ142" s="15"/>
      <c r="AK142" s="4">
        <v>0</v>
      </c>
      <c r="AL142" s="4"/>
      <c r="AM142" s="4">
        <v>0</v>
      </c>
      <c r="AN142" s="4"/>
      <c r="AO142" s="4">
        <v>0</v>
      </c>
      <c r="AP142" s="4"/>
      <c r="AQ142" s="4">
        <v>0</v>
      </c>
      <c r="AR142" s="4"/>
      <c r="AS142" s="4">
        <v>0</v>
      </c>
      <c r="AT142" s="4"/>
      <c r="AU142" s="4">
        <v>0</v>
      </c>
      <c r="AW142" s="4">
        <v>0</v>
      </c>
      <c r="AX142" s="4"/>
      <c r="AY142" s="4">
        <v>0</v>
      </c>
      <c r="BC142" s="4" t="s">
        <v>116</v>
      </c>
      <c r="BD142" s="4"/>
      <c r="BE142" s="70">
        <v>1999</v>
      </c>
      <c r="BF142" s="64" t="s">
        <v>173</v>
      </c>
      <c r="BG142" s="66">
        <f>SUM(K142:AY142)</f>
        <v>0</v>
      </c>
      <c r="BH142" s="68">
        <f>BG142/$BG$173</f>
        <v>0</v>
      </c>
      <c r="BI142" s="73">
        <f t="shared" si="9"/>
        <v>0</v>
      </c>
      <c r="BK142" s="21" t="s">
        <v>248</v>
      </c>
      <c r="CH142" t="s">
        <v>76</v>
      </c>
    </row>
    <row r="143" spans="1:86" ht="18" x14ac:dyDescent="0.25">
      <c r="C143" s="4" t="s">
        <v>172</v>
      </c>
      <c r="D143" s="4"/>
      <c r="E143" s="4"/>
      <c r="F143" s="4">
        <v>0</v>
      </c>
      <c r="G143" s="4"/>
      <c r="H143" s="4"/>
      <c r="I143" s="4"/>
      <c r="J143" s="4">
        <v>0</v>
      </c>
      <c r="K143" s="4"/>
      <c r="L143" s="4">
        <v>0</v>
      </c>
      <c r="M143" s="4"/>
      <c r="N143" s="4">
        <v>0</v>
      </c>
      <c r="O143" s="4"/>
      <c r="P143" s="4">
        <v>0</v>
      </c>
      <c r="Q143" s="4"/>
      <c r="R143" s="4">
        <v>0</v>
      </c>
      <c r="S143" s="4"/>
      <c r="T143" s="4">
        <v>0</v>
      </c>
      <c r="V143" s="16">
        <v>0</v>
      </c>
      <c r="W143" s="4">
        <v>0</v>
      </c>
      <c r="X143" s="16"/>
      <c r="Y143" s="16">
        <v>0</v>
      </c>
      <c r="Z143" s="16"/>
      <c r="AA143" s="16">
        <v>0</v>
      </c>
      <c r="AB143" s="16"/>
      <c r="AC143" s="16">
        <v>0</v>
      </c>
      <c r="AD143" s="16"/>
      <c r="AE143" s="16">
        <v>0</v>
      </c>
      <c r="AF143" s="15"/>
      <c r="AG143" s="4">
        <v>0</v>
      </c>
      <c r="AH143" s="4"/>
      <c r="AI143" s="4">
        <v>0</v>
      </c>
      <c r="AJ143" s="15"/>
      <c r="AK143" s="4">
        <v>0</v>
      </c>
      <c r="AL143" s="4"/>
      <c r="AM143" s="4">
        <v>0</v>
      </c>
      <c r="AN143" s="4"/>
      <c r="AO143" s="4">
        <v>0</v>
      </c>
      <c r="AP143" s="4"/>
      <c r="AQ143" s="4">
        <v>0</v>
      </c>
      <c r="AR143" s="4"/>
      <c r="AS143" s="4">
        <v>0</v>
      </c>
      <c r="AT143" s="4"/>
      <c r="AU143" s="4">
        <v>0</v>
      </c>
      <c r="AW143" s="4">
        <v>0</v>
      </c>
      <c r="AX143" s="4"/>
      <c r="AY143" s="4">
        <v>1</v>
      </c>
      <c r="BC143" s="4" t="s">
        <v>172</v>
      </c>
      <c r="BD143" s="4"/>
      <c r="BE143" s="70">
        <v>2001</v>
      </c>
      <c r="BF143" s="64" t="s">
        <v>173</v>
      </c>
      <c r="BG143" s="66">
        <f>SUM(K143:AY143)</f>
        <v>1</v>
      </c>
      <c r="BH143" s="68">
        <f>BG143/$BG$173</f>
        <v>3.7149862545508582E-5</v>
      </c>
      <c r="BI143" s="73">
        <f>BG143*(22630/25740)</f>
        <v>0.87917637917637914</v>
      </c>
      <c r="BK143" s="21" t="s">
        <v>248</v>
      </c>
      <c r="CH143" t="s">
        <v>76</v>
      </c>
    </row>
    <row r="144" spans="1:86" ht="18" x14ac:dyDescent="0.25">
      <c r="C144" s="4" t="s">
        <v>183</v>
      </c>
      <c r="D144" s="4"/>
      <c r="E144" s="4"/>
      <c r="F144" s="4">
        <v>0</v>
      </c>
      <c r="G144" s="4"/>
      <c r="H144" s="4"/>
      <c r="I144" s="4"/>
      <c r="J144" s="4">
        <v>0</v>
      </c>
      <c r="K144" s="4"/>
      <c r="L144" s="4">
        <v>0</v>
      </c>
      <c r="M144" s="4"/>
      <c r="N144" s="4">
        <v>0</v>
      </c>
      <c r="O144" s="4"/>
      <c r="P144" s="4">
        <v>0</v>
      </c>
      <c r="Q144" s="4"/>
      <c r="R144" s="4">
        <v>0</v>
      </c>
      <c r="S144" s="4"/>
      <c r="T144" s="4">
        <v>0</v>
      </c>
      <c r="V144" s="4">
        <v>0</v>
      </c>
      <c r="W144" s="4">
        <v>0</v>
      </c>
      <c r="X144" s="4"/>
      <c r="Y144" s="4">
        <v>0</v>
      </c>
      <c r="Z144" s="15"/>
      <c r="AA144" s="4">
        <v>0</v>
      </c>
      <c r="AB144" s="15"/>
      <c r="AC144" s="4">
        <v>0</v>
      </c>
      <c r="AD144" s="15"/>
      <c r="AE144" s="4">
        <v>0</v>
      </c>
      <c r="AF144" s="15"/>
      <c r="AG144" s="4">
        <v>0</v>
      </c>
      <c r="AH144" s="15"/>
      <c r="AI144" s="4">
        <v>0</v>
      </c>
      <c r="AJ144" s="15"/>
      <c r="AK144" s="4">
        <v>0</v>
      </c>
      <c r="AM144" s="4">
        <v>0</v>
      </c>
      <c r="AO144" s="4">
        <v>1</v>
      </c>
      <c r="AP144" s="4"/>
      <c r="AQ144" s="4">
        <v>0</v>
      </c>
      <c r="AR144" s="4"/>
      <c r="AS144" s="4">
        <v>0</v>
      </c>
      <c r="AT144" s="4"/>
      <c r="AU144" s="4">
        <v>0</v>
      </c>
      <c r="AW144" s="4">
        <v>0</v>
      </c>
      <c r="AX144" s="4"/>
      <c r="AY144" s="4">
        <v>0</v>
      </c>
      <c r="BC144" s="4" t="s">
        <v>183</v>
      </c>
      <c r="BD144" s="4"/>
      <c r="BE144" s="70">
        <v>1913</v>
      </c>
      <c r="BF144" s="64" t="s">
        <v>173</v>
      </c>
      <c r="BG144" s="66"/>
      <c r="BH144" s="68"/>
      <c r="BI144" s="73"/>
      <c r="BK144" s="141" t="s">
        <v>249</v>
      </c>
      <c r="CH144" t="s">
        <v>76</v>
      </c>
    </row>
    <row r="145" spans="2:86" ht="18" x14ac:dyDescent="0.25">
      <c r="C145" s="7" t="s">
        <v>58</v>
      </c>
      <c r="F145" s="4">
        <v>0</v>
      </c>
      <c r="G145" s="4"/>
      <c r="H145" s="4"/>
      <c r="I145" s="4"/>
      <c r="J145" s="4">
        <v>0</v>
      </c>
      <c r="K145" s="4"/>
      <c r="L145" s="4">
        <v>0</v>
      </c>
      <c r="M145" s="4"/>
      <c r="N145" s="4">
        <v>0</v>
      </c>
      <c r="O145" s="4"/>
      <c r="P145" s="4">
        <v>0</v>
      </c>
      <c r="Q145" s="4"/>
      <c r="R145" s="4">
        <v>0</v>
      </c>
      <c r="S145" s="4"/>
      <c r="T145" s="4">
        <v>0</v>
      </c>
      <c r="V145" s="4">
        <v>0</v>
      </c>
      <c r="W145" s="4">
        <v>0</v>
      </c>
      <c r="X145" s="4"/>
      <c r="Y145" s="4">
        <v>0</v>
      </c>
      <c r="Z145" s="15"/>
      <c r="AA145" s="4">
        <v>0</v>
      </c>
      <c r="AB145" s="15"/>
      <c r="AC145" s="4">
        <v>0</v>
      </c>
      <c r="AD145" s="15"/>
      <c r="AE145" s="4">
        <v>0</v>
      </c>
      <c r="AF145" s="15"/>
      <c r="AG145" s="4">
        <v>0</v>
      </c>
      <c r="AH145" s="15"/>
      <c r="AI145" s="4">
        <v>0</v>
      </c>
      <c r="AJ145" s="15"/>
      <c r="AK145" s="4">
        <v>0</v>
      </c>
      <c r="AM145" s="4">
        <v>0</v>
      </c>
      <c r="AO145" s="4">
        <v>2</v>
      </c>
      <c r="AQ145" s="4">
        <v>4</v>
      </c>
      <c r="AS145" s="4">
        <v>7</v>
      </c>
      <c r="AU145" s="4">
        <v>1</v>
      </c>
      <c r="AW145" s="4">
        <v>1</v>
      </c>
      <c r="AX145" s="4"/>
      <c r="AY145" s="4">
        <v>1</v>
      </c>
      <c r="BC145" s="7" t="s">
        <v>58</v>
      </c>
      <c r="BD145" s="7"/>
      <c r="BE145" s="70">
        <v>1895</v>
      </c>
      <c r="BF145" s="64" t="s">
        <v>173</v>
      </c>
      <c r="BG145" s="66">
        <f>SUM(K145:AY145)</f>
        <v>16</v>
      </c>
      <c r="BH145" s="68">
        <f>BG145/$BG$173</f>
        <v>5.9439780072813731E-4</v>
      </c>
      <c r="BI145" s="73">
        <f t="shared" si="9"/>
        <v>14.066822066822066</v>
      </c>
      <c r="BK145" s="21" t="s">
        <v>248</v>
      </c>
      <c r="CH145" t="s">
        <v>76</v>
      </c>
    </row>
    <row r="146" spans="2:86" ht="18" x14ac:dyDescent="0.25">
      <c r="C146" s="77" t="s">
        <v>201</v>
      </c>
      <c r="F146" s="4">
        <v>0</v>
      </c>
      <c r="G146" s="4"/>
      <c r="H146" s="4"/>
      <c r="I146" s="4"/>
      <c r="J146" s="4">
        <v>0</v>
      </c>
      <c r="K146" s="4"/>
      <c r="L146" s="4">
        <v>0</v>
      </c>
      <c r="M146" s="4"/>
      <c r="N146" s="4">
        <v>0</v>
      </c>
      <c r="O146" s="4"/>
      <c r="P146" s="4">
        <v>0</v>
      </c>
      <c r="Q146" s="4"/>
      <c r="R146" s="4">
        <v>0</v>
      </c>
      <c r="S146" s="4"/>
      <c r="T146" s="4">
        <v>0</v>
      </c>
      <c r="V146" s="4">
        <v>0</v>
      </c>
      <c r="W146" s="4">
        <v>0</v>
      </c>
      <c r="X146" s="4"/>
      <c r="Y146" s="4">
        <v>0</v>
      </c>
      <c r="Z146" s="15"/>
      <c r="AA146" s="4">
        <v>0</v>
      </c>
      <c r="AB146" s="15"/>
      <c r="AC146" s="4">
        <v>0</v>
      </c>
      <c r="AD146" s="15"/>
      <c r="AE146" s="4">
        <v>0</v>
      </c>
      <c r="AF146" s="15"/>
      <c r="AG146" s="4">
        <v>0</v>
      </c>
      <c r="AH146" s="15"/>
      <c r="AI146" s="4">
        <v>0</v>
      </c>
      <c r="AJ146" s="15"/>
      <c r="AK146" s="4">
        <v>0</v>
      </c>
      <c r="AL146" s="4"/>
      <c r="AM146" s="4">
        <v>0</v>
      </c>
      <c r="AN146" s="4"/>
      <c r="AO146" s="4">
        <v>0</v>
      </c>
      <c r="AP146" s="4"/>
      <c r="AQ146" s="4">
        <v>3</v>
      </c>
      <c r="AR146" s="4"/>
      <c r="AS146" s="4">
        <v>0</v>
      </c>
      <c r="AT146" s="4"/>
      <c r="AU146" s="4">
        <v>0</v>
      </c>
      <c r="AV146" s="41"/>
      <c r="AW146" s="4">
        <v>0</v>
      </c>
      <c r="AX146" s="4"/>
      <c r="AY146" s="4">
        <v>0</v>
      </c>
      <c r="BC146" s="77" t="s">
        <v>201</v>
      </c>
      <c r="BD146" s="7"/>
      <c r="BE146" s="70">
        <v>1895</v>
      </c>
      <c r="BF146" s="64" t="s">
        <v>173</v>
      </c>
      <c r="BG146" s="66"/>
      <c r="BH146" s="68"/>
      <c r="BI146" s="73"/>
      <c r="BK146" s="21" t="s">
        <v>248</v>
      </c>
      <c r="BP146" s="1"/>
      <c r="BQ146" s="9">
        <v>1520</v>
      </c>
      <c r="BR146" s="9">
        <v>1550</v>
      </c>
      <c r="BS146" s="9">
        <v>1580</v>
      </c>
      <c r="BT146" s="9">
        <v>1610</v>
      </c>
      <c r="BU146" s="9">
        <v>1650</v>
      </c>
      <c r="BV146" s="9">
        <v>1680</v>
      </c>
      <c r="BW146" s="9">
        <v>1720</v>
      </c>
      <c r="BX146" s="9">
        <v>1750</v>
      </c>
      <c r="BY146" s="9">
        <v>1780</v>
      </c>
      <c r="BZ146" s="9">
        <v>1810</v>
      </c>
      <c r="CA146" s="9">
        <v>1840</v>
      </c>
      <c r="CB146" s="9">
        <v>1870</v>
      </c>
      <c r="CC146" s="9">
        <v>1900</v>
      </c>
      <c r="CD146" s="9">
        <v>1930</v>
      </c>
      <c r="CE146" s="9">
        <v>1960</v>
      </c>
      <c r="CF146" s="9">
        <v>1990</v>
      </c>
      <c r="CG146" s="9">
        <v>2015</v>
      </c>
      <c r="CH146" t="s">
        <v>76</v>
      </c>
    </row>
    <row r="147" spans="2:86" ht="18" x14ac:dyDescent="0.25">
      <c r="C147" s="77" t="s">
        <v>179</v>
      </c>
      <c r="F147" s="4">
        <v>0</v>
      </c>
      <c r="G147" s="4"/>
      <c r="H147" s="4"/>
      <c r="I147" s="4"/>
      <c r="J147" s="4">
        <v>0</v>
      </c>
      <c r="K147" s="4"/>
      <c r="L147" s="4">
        <v>0</v>
      </c>
      <c r="M147" s="4"/>
      <c r="N147" s="4">
        <v>0</v>
      </c>
      <c r="O147" s="4"/>
      <c r="P147" s="4">
        <v>0</v>
      </c>
      <c r="Q147" s="4"/>
      <c r="R147" s="4">
        <v>0</v>
      </c>
      <c r="S147" s="4"/>
      <c r="T147" s="4">
        <v>0</v>
      </c>
      <c r="V147" s="16">
        <v>0</v>
      </c>
      <c r="W147" s="4">
        <v>0</v>
      </c>
      <c r="X147" s="16"/>
      <c r="Y147" s="16">
        <v>0</v>
      </c>
      <c r="Z147" s="16"/>
      <c r="AA147" s="16">
        <v>0</v>
      </c>
      <c r="AB147" s="16"/>
      <c r="AC147" s="16">
        <v>0</v>
      </c>
      <c r="AD147" s="16"/>
      <c r="AE147" s="16">
        <v>0</v>
      </c>
      <c r="AF147" s="15"/>
      <c r="AG147" s="4">
        <v>0</v>
      </c>
      <c r="AH147" s="4"/>
      <c r="AI147" s="4">
        <v>0</v>
      </c>
      <c r="AJ147" s="15"/>
      <c r="AK147" s="4">
        <v>0</v>
      </c>
      <c r="AL147" s="4"/>
      <c r="AM147" s="4">
        <v>0</v>
      </c>
      <c r="AN147" s="4"/>
      <c r="AO147" s="4">
        <v>0</v>
      </c>
      <c r="AP147" s="4"/>
      <c r="AQ147" s="4">
        <v>0</v>
      </c>
      <c r="AR147" s="4"/>
      <c r="AS147" s="4">
        <v>0</v>
      </c>
      <c r="AT147" s="4"/>
      <c r="AU147" s="4">
        <v>0</v>
      </c>
      <c r="AW147" s="4">
        <v>0</v>
      </c>
      <c r="AX147" s="4"/>
      <c r="AY147" s="4">
        <v>1</v>
      </c>
      <c r="BC147" s="77" t="s">
        <v>179</v>
      </c>
      <c r="BD147" s="77"/>
      <c r="BE147" s="70">
        <v>2009</v>
      </c>
      <c r="BF147" s="64" t="s">
        <v>173</v>
      </c>
      <c r="BG147" s="66">
        <f>SUM(K147:AY147)</f>
        <v>1</v>
      </c>
      <c r="BH147" s="68">
        <f>BG147/$BG$173</f>
        <v>3.7149862545508582E-5</v>
      </c>
      <c r="BI147" s="73">
        <f>BG147*(22630/25740)</f>
        <v>0.87917637917637914</v>
      </c>
      <c r="BK147" s="21" t="s">
        <v>248</v>
      </c>
      <c r="BP147" t="s">
        <v>5</v>
      </c>
      <c r="BQ147" s="4">
        <f>T134</f>
        <v>0</v>
      </c>
      <c r="BR147" s="4">
        <f>V134</f>
        <v>0</v>
      </c>
      <c r="BS147" s="4">
        <f>W134</f>
        <v>0</v>
      </c>
      <c r="BT147" s="4">
        <f>Y134</f>
        <v>0</v>
      </c>
      <c r="BU147" s="4">
        <f>AA134</f>
        <v>0</v>
      </c>
      <c r="BV147" s="4">
        <f>AC134</f>
        <v>0</v>
      </c>
      <c r="BW147" s="4">
        <f>AE134</f>
        <v>0</v>
      </c>
      <c r="BX147" s="4">
        <f>AG134</f>
        <v>0</v>
      </c>
      <c r="BY147" s="4">
        <f>AI134</f>
        <v>10</v>
      </c>
      <c r="BZ147" s="4">
        <v>30</v>
      </c>
      <c r="CA147" s="4">
        <f>AM134</f>
        <v>77</v>
      </c>
      <c r="CB147" s="4">
        <v>180</v>
      </c>
      <c r="CC147" s="4">
        <f>AQ134</f>
        <v>250</v>
      </c>
      <c r="CD147" s="4">
        <f>AS134</f>
        <v>350</v>
      </c>
      <c r="CE147" s="4">
        <f>AU134</f>
        <v>490</v>
      </c>
      <c r="CF147" s="4">
        <f>AW134</f>
        <v>580</v>
      </c>
      <c r="CG147" s="4">
        <f>AY134</f>
        <v>660</v>
      </c>
      <c r="CH147" t="s">
        <v>76</v>
      </c>
    </row>
    <row r="148" spans="2:86" ht="18" x14ac:dyDescent="0.25">
      <c r="C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G148" s="4"/>
      <c r="AI148" s="4"/>
      <c r="AK148" s="4"/>
      <c r="AM148" s="4"/>
      <c r="AO148" s="4"/>
      <c r="AQ148" s="4"/>
      <c r="AS148" s="4"/>
      <c r="AU148" s="4"/>
      <c r="AW148" s="4"/>
      <c r="AX148" s="4"/>
      <c r="AY148" s="4"/>
      <c r="BC148" s="4"/>
      <c r="BD148" s="4"/>
      <c r="BE148" s="71"/>
      <c r="BF148" s="72"/>
      <c r="BG148" s="66"/>
      <c r="BH148" s="68"/>
      <c r="BI148" s="58"/>
      <c r="BK148" s="21" t="s">
        <v>248</v>
      </c>
      <c r="BP148" t="s">
        <v>63</v>
      </c>
      <c r="CH148" t="s">
        <v>76</v>
      </c>
    </row>
    <row r="149" spans="2:86" ht="18" x14ac:dyDescent="0.25">
      <c r="B149" s="4" t="s">
        <v>105</v>
      </c>
      <c r="C149" s="4" t="s">
        <v>45</v>
      </c>
      <c r="D149" s="4"/>
      <c r="E149" s="4"/>
      <c r="F149" s="4">
        <v>0</v>
      </c>
      <c r="G149" s="4"/>
      <c r="H149" s="4"/>
      <c r="I149" s="4"/>
      <c r="J149" s="4">
        <v>0</v>
      </c>
      <c r="K149" s="4"/>
      <c r="L149" s="4">
        <v>0</v>
      </c>
      <c r="M149" s="4"/>
      <c r="N149" s="4">
        <v>0</v>
      </c>
      <c r="O149" s="4"/>
      <c r="P149" s="4">
        <v>0</v>
      </c>
      <c r="Q149" s="4"/>
      <c r="R149" s="4">
        <v>0</v>
      </c>
      <c r="S149" s="4"/>
      <c r="T149" s="88">
        <v>0</v>
      </c>
      <c r="U149" s="110"/>
      <c r="V149" s="111">
        <v>0</v>
      </c>
      <c r="W149" s="111">
        <v>0</v>
      </c>
      <c r="X149" s="111"/>
      <c r="Y149" s="111">
        <v>0</v>
      </c>
      <c r="Z149" s="111"/>
      <c r="AA149" s="111">
        <v>0</v>
      </c>
      <c r="AB149" s="111"/>
      <c r="AC149" s="111">
        <v>0</v>
      </c>
      <c r="AD149" s="111"/>
      <c r="AE149" s="111">
        <v>0</v>
      </c>
      <c r="AF149" s="111"/>
      <c r="AG149" s="111">
        <v>0</v>
      </c>
      <c r="AH149" s="111"/>
      <c r="AI149" s="111">
        <v>0</v>
      </c>
      <c r="AJ149" s="111"/>
      <c r="AK149" s="111">
        <v>0</v>
      </c>
      <c r="AL149" s="111"/>
      <c r="AM149" s="111">
        <v>0</v>
      </c>
      <c r="AN149" s="111"/>
      <c r="AO149" s="111">
        <v>17</v>
      </c>
      <c r="AP149" s="111"/>
      <c r="AQ149" s="111">
        <v>40</v>
      </c>
      <c r="AR149" s="88"/>
      <c r="AS149" s="88">
        <v>40</v>
      </c>
      <c r="AT149" s="88"/>
      <c r="AU149" s="88">
        <v>40</v>
      </c>
      <c r="AV149" s="88"/>
      <c r="AW149" s="88">
        <v>43</v>
      </c>
      <c r="AX149" s="88"/>
      <c r="AY149" s="88">
        <v>45</v>
      </c>
      <c r="AZ149" s="110"/>
      <c r="BB149" s="110"/>
      <c r="BC149" s="88" t="s">
        <v>45</v>
      </c>
      <c r="BD149" s="88"/>
      <c r="BE149" s="70">
        <v>1851</v>
      </c>
      <c r="BF149" s="64" t="s">
        <v>142</v>
      </c>
      <c r="BG149" s="66">
        <f>SUM(K149:AY149)</f>
        <v>225</v>
      </c>
      <c r="BH149" s="68">
        <f>BG149/$BG$173</f>
        <v>8.3587190727394314E-3</v>
      </c>
      <c r="BI149" s="73">
        <f>BG149*(22630/25740)</f>
        <v>197.81468531468531</v>
      </c>
      <c r="BK149" s="21" t="s">
        <v>248</v>
      </c>
      <c r="CH149" t="s">
        <v>76</v>
      </c>
    </row>
    <row r="150" spans="2:86" ht="18" x14ac:dyDescent="0.25">
      <c r="C150" s="4" t="s">
        <v>55</v>
      </c>
      <c r="F150" s="4">
        <v>0</v>
      </c>
      <c r="G150" s="4"/>
      <c r="H150" s="4"/>
      <c r="I150" s="4"/>
      <c r="J150" s="4">
        <v>0</v>
      </c>
      <c r="K150" s="4"/>
      <c r="L150" s="4">
        <v>0</v>
      </c>
      <c r="M150" s="4"/>
      <c r="N150" s="4">
        <v>0</v>
      </c>
      <c r="O150" s="4"/>
      <c r="P150" s="4">
        <v>0</v>
      </c>
      <c r="Q150" s="4"/>
      <c r="R150" s="4">
        <v>0</v>
      </c>
      <c r="S150" s="4"/>
      <c r="T150" s="4">
        <v>0</v>
      </c>
      <c r="V150" s="4">
        <v>0</v>
      </c>
      <c r="W150" s="4">
        <v>0</v>
      </c>
      <c r="X150" s="4"/>
      <c r="Y150" s="4">
        <v>0</v>
      </c>
      <c r="Z150" s="15"/>
      <c r="AA150" s="4">
        <v>0</v>
      </c>
      <c r="AB150" s="15"/>
      <c r="AC150" s="4">
        <v>0</v>
      </c>
      <c r="AD150" s="15"/>
      <c r="AE150" s="4">
        <v>0</v>
      </c>
      <c r="AF150" s="15"/>
      <c r="AG150" s="4">
        <v>0</v>
      </c>
      <c r="AH150" s="15"/>
      <c r="AI150" s="4">
        <v>0</v>
      </c>
      <c r="AJ150" s="15"/>
      <c r="AK150" s="4">
        <v>0</v>
      </c>
      <c r="AM150" s="4">
        <v>0</v>
      </c>
      <c r="AO150" s="4">
        <v>0</v>
      </c>
      <c r="AQ150" s="4">
        <v>0</v>
      </c>
      <c r="AS150" s="4">
        <v>0</v>
      </c>
      <c r="AU150" s="4">
        <v>0</v>
      </c>
      <c r="AW150" s="4">
        <v>2</v>
      </c>
      <c r="AX150" s="4"/>
      <c r="AY150" s="4">
        <v>1</v>
      </c>
      <c r="BC150" s="4" t="s">
        <v>55</v>
      </c>
      <c r="BD150" s="4"/>
      <c r="BE150" s="70">
        <v>1990</v>
      </c>
      <c r="BF150" s="64" t="s">
        <v>143</v>
      </c>
      <c r="BG150" s="66">
        <f>SUM(K150:AY150)</f>
        <v>3</v>
      </c>
      <c r="BH150" s="68">
        <f>BG150/$BG$173</f>
        <v>1.1144958763652574E-4</v>
      </c>
      <c r="BI150" s="73">
        <v>2</v>
      </c>
      <c r="BK150" s="21" t="s">
        <v>248</v>
      </c>
      <c r="CH150" t="s">
        <v>76</v>
      </c>
    </row>
    <row r="151" spans="2:86" ht="18" x14ac:dyDescent="0.25">
      <c r="C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V151" s="4"/>
      <c r="W151" s="4"/>
      <c r="X151" s="4"/>
      <c r="Y151" s="4"/>
      <c r="Z151" s="15"/>
      <c r="AA151" s="4"/>
      <c r="AB151" s="15"/>
      <c r="AC151" s="4"/>
      <c r="AD151" s="15"/>
      <c r="AE151" s="4"/>
      <c r="AF151" s="15"/>
      <c r="AG151" s="4"/>
      <c r="AH151" s="15"/>
      <c r="AI151" s="4"/>
      <c r="AJ151" s="15"/>
      <c r="AK151" s="4"/>
      <c r="AM151" s="4"/>
      <c r="AO151" s="4"/>
      <c r="AQ151" s="4"/>
      <c r="AS151" s="4"/>
      <c r="AU151" s="4"/>
      <c r="AW151" s="4"/>
      <c r="AX151" s="4"/>
      <c r="AY151" s="4"/>
      <c r="BC151" s="4"/>
      <c r="BD151" s="4"/>
      <c r="BE151" s="71"/>
      <c r="BF151" s="72"/>
      <c r="BG151" s="66"/>
      <c r="BH151" s="68"/>
      <c r="BI151" s="58"/>
      <c r="BK151" s="21" t="s">
        <v>248</v>
      </c>
      <c r="CH151" t="s">
        <v>76</v>
      </c>
    </row>
    <row r="152" spans="2:86" ht="18" x14ac:dyDescent="0.25">
      <c r="B152" s="4" t="s">
        <v>104</v>
      </c>
      <c r="C152" s="4" t="s">
        <v>202</v>
      </c>
      <c r="F152" s="4">
        <v>0</v>
      </c>
      <c r="G152" s="4"/>
      <c r="H152" s="4"/>
      <c r="I152" s="4"/>
      <c r="J152" s="4">
        <v>0</v>
      </c>
      <c r="K152" s="4"/>
      <c r="L152" s="4">
        <v>0</v>
      </c>
      <c r="M152" s="4"/>
      <c r="N152" s="4">
        <v>0</v>
      </c>
      <c r="O152" s="4"/>
      <c r="P152" s="4">
        <v>0</v>
      </c>
      <c r="Q152" s="4"/>
      <c r="R152" s="4">
        <v>0</v>
      </c>
      <c r="S152" s="4"/>
      <c r="T152" s="4">
        <v>0</v>
      </c>
      <c r="V152" s="16">
        <v>0</v>
      </c>
      <c r="W152" s="4">
        <v>0</v>
      </c>
      <c r="X152" s="16"/>
      <c r="Y152" s="16">
        <v>0</v>
      </c>
      <c r="Z152" s="16"/>
      <c r="AA152" s="16">
        <v>0</v>
      </c>
      <c r="AB152" s="16"/>
      <c r="AC152" s="16">
        <v>0</v>
      </c>
      <c r="AD152" s="16"/>
      <c r="AE152" s="16">
        <v>0</v>
      </c>
      <c r="AF152" s="15"/>
      <c r="AG152" s="4">
        <v>0</v>
      </c>
      <c r="AH152" s="4"/>
      <c r="AI152" s="4">
        <v>0</v>
      </c>
      <c r="AJ152" s="15"/>
      <c r="AK152" s="4">
        <v>0</v>
      </c>
      <c r="AL152" s="4"/>
      <c r="AM152" s="4">
        <v>0</v>
      </c>
      <c r="AN152" s="4"/>
      <c r="AO152" s="4">
        <v>0</v>
      </c>
      <c r="AP152" s="4"/>
      <c r="AQ152" s="4">
        <v>0</v>
      </c>
      <c r="AR152" s="4"/>
      <c r="AS152" s="4">
        <v>0</v>
      </c>
      <c r="AT152" s="4"/>
      <c r="AU152" s="4">
        <v>0</v>
      </c>
      <c r="AW152" s="4">
        <v>0</v>
      </c>
      <c r="AX152" s="4"/>
      <c r="AY152" s="4">
        <v>2</v>
      </c>
      <c r="AZ152" s="4">
        <v>0</v>
      </c>
      <c r="BC152" s="4" t="s">
        <v>202</v>
      </c>
      <c r="BD152" s="4"/>
      <c r="BE152" s="70">
        <v>2010</v>
      </c>
      <c r="BF152" s="64" t="s">
        <v>144</v>
      </c>
      <c r="BG152" s="66"/>
      <c r="BH152" s="68"/>
      <c r="BI152" s="58"/>
      <c r="BK152" s="21" t="s">
        <v>248</v>
      </c>
      <c r="CH152" t="s">
        <v>76</v>
      </c>
    </row>
    <row r="153" spans="2:86" ht="18" x14ac:dyDescent="0.25">
      <c r="C153" s="4" t="s">
        <v>203</v>
      </c>
      <c r="F153" s="4">
        <v>0</v>
      </c>
      <c r="G153" s="4"/>
      <c r="H153" s="4"/>
      <c r="I153" s="4"/>
      <c r="J153" s="4">
        <v>0</v>
      </c>
      <c r="K153" s="4"/>
      <c r="L153" s="4">
        <v>0</v>
      </c>
      <c r="M153" s="4"/>
      <c r="N153" s="4">
        <v>0</v>
      </c>
      <c r="O153" s="4"/>
      <c r="P153" s="4">
        <v>0</v>
      </c>
      <c r="Q153" s="4"/>
      <c r="R153" s="4">
        <v>0</v>
      </c>
      <c r="S153" s="4"/>
      <c r="T153" s="4">
        <v>0</v>
      </c>
      <c r="V153" s="16">
        <v>0</v>
      </c>
      <c r="W153" s="4">
        <v>0</v>
      </c>
      <c r="X153" s="16"/>
      <c r="Y153" s="16">
        <v>0</v>
      </c>
      <c r="Z153" s="16"/>
      <c r="AA153" s="16">
        <v>0</v>
      </c>
      <c r="AB153" s="16"/>
      <c r="AC153" s="16">
        <v>0</v>
      </c>
      <c r="AD153" s="16"/>
      <c r="AE153" s="16">
        <v>0</v>
      </c>
      <c r="AF153" s="15"/>
      <c r="AG153" s="4">
        <v>0</v>
      </c>
      <c r="AH153" s="4"/>
      <c r="AI153" s="4">
        <v>0</v>
      </c>
      <c r="AJ153" s="15"/>
      <c r="AK153" s="4">
        <v>0</v>
      </c>
      <c r="AL153" s="4"/>
      <c r="AM153" s="4">
        <v>0</v>
      </c>
      <c r="AN153" s="4"/>
      <c r="AO153" s="4">
        <v>0</v>
      </c>
      <c r="AP153" s="4"/>
      <c r="AQ153" s="4">
        <v>0</v>
      </c>
      <c r="AR153" s="4"/>
      <c r="AS153" s="4">
        <v>0</v>
      </c>
      <c r="AT153" s="4"/>
      <c r="AU153" s="4">
        <v>0</v>
      </c>
      <c r="AW153" s="4">
        <v>0</v>
      </c>
      <c r="AX153" s="4"/>
      <c r="AY153" s="4">
        <v>0</v>
      </c>
      <c r="BC153" s="4" t="s">
        <v>203</v>
      </c>
      <c r="BD153" s="4"/>
      <c r="BE153" s="70">
        <v>2005</v>
      </c>
      <c r="BF153" s="64" t="s">
        <v>144</v>
      </c>
      <c r="BG153" s="66"/>
      <c r="BH153" s="68"/>
      <c r="BI153" s="58"/>
      <c r="BK153" s="21" t="s">
        <v>248</v>
      </c>
      <c r="CH153" t="s">
        <v>76</v>
      </c>
    </row>
    <row r="154" spans="2:86" ht="18" x14ac:dyDescent="0.25">
      <c r="C154" s="4" t="s">
        <v>205</v>
      </c>
      <c r="F154" s="4">
        <v>0</v>
      </c>
      <c r="G154" s="4"/>
      <c r="H154" s="4"/>
      <c r="I154" s="4"/>
      <c r="J154" s="4">
        <v>0</v>
      </c>
      <c r="K154" s="4"/>
      <c r="L154" s="4">
        <v>0</v>
      </c>
      <c r="M154" s="4"/>
      <c r="N154" s="4">
        <v>0</v>
      </c>
      <c r="O154" s="4"/>
      <c r="P154" s="4">
        <v>0</v>
      </c>
      <c r="Q154" s="4"/>
      <c r="R154" s="4">
        <v>0</v>
      </c>
      <c r="S154" s="4"/>
      <c r="T154" s="4">
        <v>0</v>
      </c>
      <c r="V154" s="16">
        <v>0</v>
      </c>
      <c r="W154" s="4">
        <v>0</v>
      </c>
      <c r="X154" s="16"/>
      <c r="Y154" s="16">
        <v>0</v>
      </c>
      <c r="Z154" s="16"/>
      <c r="AA154" s="16">
        <v>0</v>
      </c>
      <c r="AB154" s="16"/>
      <c r="AC154" s="16">
        <v>0</v>
      </c>
      <c r="AD154" s="16"/>
      <c r="AE154" s="16">
        <v>0</v>
      </c>
      <c r="AF154" s="15"/>
      <c r="AG154" s="4">
        <v>0</v>
      </c>
      <c r="AH154" s="4"/>
      <c r="AI154" s="4">
        <v>0</v>
      </c>
      <c r="AJ154" s="15"/>
      <c r="AK154" s="4">
        <v>0</v>
      </c>
      <c r="AL154" s="4"/>
      <c r="AM154" s="4">
        <v>0</v>
      </c>
      <c r="AN154" s="4"/>
      <c r="AO154" s="4">
        <v>0</v>
      </c>
      <c r="AP154" s="4"/>
      <c r="AQ154" s="4">
        <v>0</v>
      </c>
      <c r="AR154" s="4"/>
      <c r="AS154" s="4">
        <v>0</v>
      </c>
      <c r="AT154" s="4"/>
      <c r="AU154" s="4">
        <v>1</v>
      </c>
      <c r="AW154" s="4">
        <v>2</v>
      </c>
      <c r="AX154" s="4"/>
      <c r="AY154" s="4">
        <v>2</v>
      </c>
      <c r="BC154" s="4" t="s">
        <v>205</v>
      </c>
      <c r="BD154" s="4"/>
      <c r="BE154" s="70">
        <v>1950</v>
      </c>
      <c r="BF154" s="64" t="s">
        <v>144</v>
      </c>
      <c r="BG154" s="66"/>
      <c r="BH154" s="68"/>
      <c r="BI154" s="58"/>
      <c r="BK154" s="21" t="s">
        <v>248</v>
      </c>
      <c r="CH154" t="s">
        <v>76</v>
      </c>
    </row>
    <row r="155" spans="2:86" ht="18" x14ac:dyDescent="0.25">
      <c r="C155" s="92" t="s">
        <v>204</v>
      </c>
      <c r="D155" s="93"/>
      <c r="E155" s="93"/>
      <c r="F155" s="92">
        <v>0</v>
      </c>
      <c r="G155" s="92"/>
      <c r="H155" s="92"/>
      <c r="I155" s="92"/>
      <c r="J155" s="92">
        <v>0</v>
      </c>
      <c r="K155" s="92"/>
      <c r="L155" s="92">
        <v>0</v>
      </c>
      <c r="M155" s="92"/>
      <c r="N155" s="92">
        <v>0</v>
      </c>
      <c r="O155" s="92"/>
      <c r="P155" s="92">
        <v>0</v>
      </c>
      <c r="Q155" s="92"/>
      <c r="R155" s="92">
        <v>0</v>
      </c>
      <c r="S155" s="4"/>
      <c r="T155" s="92">
        <v>0</v>
      </c>
      <c r="U155" s="93"/>
      <c r="V155" s="119">
        <v>0</v>
      </c>
      <c r="W155" s="92">
        <v>0</v>
      </c>
      <c r="X155" s="119"/>
      <c r="Y155" s="119">
        <v>0</v>
      </c>
      <c r="Z155" s="119"/>
      <c r="AA155" s="119">
        <v>0</v>
      </c>
      <c r="AB155" s="119"/>
      <c r="AC155" s="119">
        <v>0</v>
      </c>
      <c r="AD155" s="119"/>
      <c r="AE155" s="119">
        <v>0</v>
      </c>
      <c r="AF155" s="120"/>
      <c r="AG155" s="92">
        <v>0</v>
      </c>
      <c r="AH155" s="92"/>
      <c r="AI155" s="92">
        <v>0</v>
      </c>
      <c r="AJ155" s="120"/>
      <c r="AK155" s="92">
        <v>0</v>
      </c>
      <c r="AL155" s="92"/>
      <c r="AM155" s="92">
        <v>0</v>
      </c>
      <c r="AN155" s="92"/>
      <c r="AO155" s="92">
        <v>0</v>
      </c>
      <c r="AP155" s="92"/>
      <c r="AQ155" s="92">
        <v>0</v>
      </c>
      <c r="AR155" s="92"/>
      <c r="AS155" s="92">
        <v>0</v>
      </c>
      <c r="AT155" s="92"/>
      <c r="AU155" s="92">
        <v>0</v>
      </c>
      <c r="AV155" s="93"/>
      <c r="AW155" s="92">
        <v>0</v>
      </c>
      <c r="AX155" s="92"/>
      <c r="AY155" s="92">
        <v>0</v>
      </c>
      <c r="AZ155" s="93"/>
      <c r="BB155" s="93"/>
      <c r="BC155" s="92" t="s">
        <v>204</v>
      </c>
      <c r="BD155" s="4"/>
      <c r="BE155" s="70">
        <v>2007</v>
      </c>
      <c r="BF155" s="64" t="s">
        <v>144</v>
      </c>
      <c r="BG155" s="66"/>
      <c r="BH155" s="68"/>
      <c r="BI155" s="58"/>
      <c r="BK155" s="21" t="s">
        <v>248</v>
      </c>
      <c r="CH155" t="s">
        <v>76</v>
      </c>
    </row>
    <row r="156" spans="2:86" ht="18" x14ac:dyDescent="0.25">
      <c r="C156" s="4" t="s">
        <v>107</v>
      </c>
      <c r="F156" s="4">
        <v>0</v>
      </c>
      <c r="G156" s="4"/>
      <c r="H156" s="4"/>
      <c r="I156" s="4"/>
      <c r="J156" s="4">
        <v>0</v>
      </c>
      <c r="K156" s="4"/>
      <c r="L156" s="4">
        <v>0</v>
      </c>
      <c r="M156" s="4"/>
      <c r="N156" s="4">
        <v>0</v>
      </c>
      <c r="O156" s="4"/>
      <c r="P156" s="4">
        <v>0</v>
      </c>
      <c r="Q156" s="4"/>
      <c r="R156" s="4">
        <v>0</v>
      </c>
      <c r="S156" s="4"/>
      <c r="T156" s="4">
        <v>0</v>
      </c>
      <c r="V156" s="16">
        <v>0</v>
      </c>
      <c r="W156" s="4">
        <v>0</v>
      </c>
      <c r="X156" s="16"/>
      <c r="Y156" s="16">
        <v>0</v>
      </c>
      <c r="Z156" s="16"/>
      <c r="AA156" s="16">
        <v>0</v>
      </c>
      <c r="AB156" s="16"/>
      <c r="AC156" s="16">
        <v>0</v>
      </c>
      <c r="AD156" s="16"/>
      <c r="AE156" s="16">
        <v>0</v>
      </c>
      <c r="AF156" s="15"/>
      <c r="AG156" s="4">
        <v>0</v>
      </c>
      <c r="AH156" s="4"/>
      <c r="AI156" s="4">
        <v>0</v>
      </c>
      <c r="AJ156" s="15"/>
      <c r="AK156" s="4">
        <v>0</v>
      </c>
      <c r="AL156" s="4"/>
      <c r="AM156" s="4">
        <v>0</v>
      </c>
      <c r="AN156" s="4"/>
      <c r="AO156" s="4">
        <v>0</v>
      </c>
      <c r="AP156" s="4"/>
      <c r="AQ156" s="4">
        <v>0</v>
      </c>
      <c r="AR156" s="4"/>
      <c r="AS156" s="4">
        <v>0</v>
      </c>
      <c r="AT156" s="4"/>
      <c r="AU156" s="4">
        <v>0</v>
      </c>
      <c r="AW156" s="4">
        <v>2</v>
      </c>
      <c r="AX156" s="4"/>
      <c r="AY156" s="4">
        <v>0</v>
      </c>
      <c r="BC156" s="4" t="s">
        <v>107</v>
      </c>
      <c r="BD156" s="4"/>
      <c r="BE156" s="70">
        <v>1997</v>
      </c>
      <c r="BF156" s="64" t="s">
        <v>144</v>
      </c>
      <c r="BG156" s="66">
        <f t="shared" ref="BG156:BG167" si="10">SUM(K156:AY156)</f>
        <v>2</v>
      </c>
      <c r="BH156" s="68">
        <f t="shared" ref="BH156:BH167" si="11">BG156/$BG$173</f>
        <v>7.4299725091017164E-5</v>
      </c>
      <c r="BI156" s="73">
        <f t="shared" ref="BI156:BI167" si="12">BG156*(22630/25740)</f>
        <v>1.7583527583527583</v>
      </c>
      <c r="BK156" s="21" t="s">
        <v>248</v>
      </c>
      <c r="CH156" t="s">
        <v>76</v>
      </c>
    </row>
    <row r="157" spans="2:86" ht="18" x14ac:dyDescent="0.25">
      <c r="C157" s="4" t="s">
        <v>94</v>
      </c>
      <c r="D157" s="4"/>
      <c r="E157" s="4"/>
      <c r="F157" s="4">
        <v>0</v>
      </c>
      <c r="G157" s="4"/>
      <c r="H157" s="4"/>
      <c r="I157" s="4"/>
      <c r="J157" s="4">
        <v>0</v>
      </c>
      <c r="K157" s="4"/>
      <c r="L157" s="4">
        <v>0</v>
      </c>
      <c r="M157" s="4"/>
      <c r="N157" s="4">
        <v>0</v>
      </c>
      <c r="O157" s="4"/>
      <c r="P157" s="4">
        <v>0</v>
      </c>
      <c r="Q157" s="4"/>
      <c r="R157" s="4">
        <v>0</v>
      </c>
      <c r="S157" s="4"/>
      <c r="T157" s="4">
        <v>0</v>
      </c>
      <c r="V157" s="15">
        <v>0</v>
      </c>
      <c r="W157" s="4">
        <v>0</v>
      </c>
      <c r="X157" s="15"/>
      <c r="Y157" s="16">
        <v>0</v>
      </c>
      <c r="Z157" s="15"/>
      <c r="AA157" s="16">
        <v>0</v>
      </c>
      <c r="AB157" s="15"/>
      <c r="AC157" s="16">
        <v>0</v>
      </c>
      <c r="AD157" s="16"/>
      <c r="AE157" s="16">
        <v>0</v>
      </c>
      <c r="AF157" s="16"/>
      <c r="AG157" s="16">
        <v>0</v>
      </c>
      <c r="AH157" s="4"/>
      <c r="AI157" s="16">
        <v>0</v>
      </c>
      <c r="AJ157" s="16"/>
      <c r="AK157" s="16">
        <v>0</v>
      </c>
      <c r="AL157" s="15"/>
      <c r="AM157" s="16">
        <v>0</v>
      </c>
      <c r="AN157" s="15"/>
      <c r="AO157" s="4">
        <v>0</v>
      </c>
      <c r="AP157" s="15"/>
      <c r="AQ157" s="4">
        <v>0</v>
      </c>
      <c r="AR157" s="4"/>
      <c r="AS157" s="4">
        <v>0</v>
      </c>
      <c r="AT157" s="4"/>
      <c r="AU157" s="4">
        <v>0</v>
      </c>
      <c r="AW157" s="4">
        <v>0</v>
      </c>
      <c r="AX157" s="4"/>
      <c r="AY157" s="4">
        <v>2</v>
      </c>
      <c r="BC157" s="4" t="s">
        <v>94</v>
      </c>
      <c r="BD157" s="4"/>
      <c r="BE157" s="70">
        <v>1996</v>
      </c>
      <c r="BF157" s="64" t="s">
        <v>144</v>
      </c>
      <c r="BG157" s="66">
        <f t="shared" si="10"/>
        <v>2</v>
      </c>
      <c r="BH157" s="68">
        <f t="shared" si="11"/>
        <v>7.4299725091017164E-5</v>
      </c>
      <c r="BI157" s="73">
        <f t="shared" si="12"/>
        <v>1.7583527583527583</v>
      </c>
      <c r="BK157" s="21" t="s">
        <v>248</v>
      </c>
      <c r="CH157" t="s">
        <v>76</v>
      </c>
    </row>
    <row r="158" spans="2:86" ht="18" x14ac:dyDescent="0.25">
      <c r="C158" s="92" t="s">
        <v>95</v>
      </c>
      <c r="D158" s="92"/>
      <c r="E158" s="92"/>
      <c r="F158" s="92">
        <v>0</v>
      </c>
      <c r="G158" s="92"/>
      <c r="H158" s="92"/>
      <c r="I158" s="92"/>
      <c r="J158" s="92">
        <v>0</v>
      </c>
      <c r="K158" s="92"/>
      <c r="L158" s="92">
        <v>0</v>
      </c>
      <c r="M158" s="92"/>
      <c r="N158" s="92">
        <v>0</v>
      </c>
      <c r="O158" s="92"/>
      <c r="P158" s="92">
        <v>0</v>
      </c>
      <c r="Q158" s="92"/>
      <c r="R158" s="92">
        <v>0</v>
      </c>
      <c r="S158" s="92"/>
      <c r="T158" s="92">
        <v>0</v>
      </c>
      <c r="U158" s="93"/>
      <c r="V158" s="120">
        <v>0</v>
      </c>
      <c r="W158" s="92">
        <v>0</v>
      </c>
      <c r="X158" s="120"/>
      <c r="Y158" s="119">
        <v>0</v>
      </c>
      <c r="Z158" s="120"/>
      <c r="AA158" s="119">
        <v>0</v>
      </c>
      <c r="AB158" s="120"/>
      <c r="AC158" s="119">
        <v>0</v>
      </c>
      <c r="AD158" s="119"/>
      <c r="AE158" s="119">
        <v>0</v>
      </c>
      <c r="AF158" s="119"/>
      <c r="AG158" s="119">
        <v>0</v>
      </c>
      <c r="AH158" s="92"/>
      <c r="AI158" s="119">
        <v>0</v>
      </c>
      <c r="AJ158" s="119"/>
      <c r="AK158" s="119">
        <v>0</v>
      </c>
      <c r="AL158" s="120"/>
      <c r="AM158" s="119">
        <v>0</v>
      </c>
      <c r="AN158" s="120"/>
      <c r="AO158" s="92">
        <v>0</v>
      </c>
      <c r="AP158" s="120"/>
      <c r="AQ158" s="92">
        <v>0</v>
      </c>
      <c r="AR158" s="92"/>
      <c r="AS158" s="92">
        <v>5</v>
      </c>
      <c r="AT158" s="92"/>
      <c r="AU158" s="92">
        <v>15</v>
      </c>
      <c r="AV158" s="93"/>
      <c r="AW158" s="92">
        <v>5</v>
      </c>
      <c r="AX158" s="92"/>
      <c r="AY158" s="92">
        <v>0</v>
      </c>
      <c r="AZ158" s="93"/>
      <c r="BB158" s="93"/>
      <c r="BC158" s="92" t="s">
        <v>95</v>
      </c>
      <c r="BD158" s="4"/>
      <c r="BE158" s="70">
        <v>1948</v>
      </c>
      <c r="BF158" s="64" t="s">
        <v>144</v>
      </c>
      <c r="BG158" s="66">
        <f t="shared" si="10"/>
        <v>25</v>
      </c>
      <c r="BH158" s="68">
        <f t="shared" si="11"/>
        <v>9.2874656363771456E-4</v>
      </c>
      <c r="BI158" s="73">
        <f t="shared" si="12"/>
        <v>21.97940947940948</v>
      </c>
      <c r="BK158" s="21" t="s">
        <v>248</v>
      </c>
      <c r="CH158" t="s">
        <v>76</v>
      </c>
    </row>
    <row r="159" spans="2:86" ht="18" x14ac:dyDescent="0.25">
      <c r="C159" s="4" t="s">
        <v>117</v>
      </c>
      <c r="D159" s="4"/>
      <c r="E159" s="4"/>
      <c r="F159" s="4">
        <v>0</v>
      </c>
      <c r="G159" s="4"/>
      <c r="H159" s="4"/>
      <c r="I159" s="4"/>
      <c r="J159" s="4">
        <v>0</v>
      </c>
      <c r="K159" s="4"/>
      <c r="L159" s="4">
        <v>0</v>
      </c>
      <c r="M159" s="4"/>
      <c r="N159" s="4">
        <v>0</v>
      </c>
      <c r="O159" s="4"/>
      <c r="P159" s="4">
        <v>0</v>
      </c>
      <c r="Q159" s="4"/>
      <c r="R159" s="4">
        <v>0</v>
      </c>
      <c r="S159" s="4"/>
      <c r="T159" s="4">
        <v>0</v>
      </c>
      <c r="V159" s="16">
        <v>0</v>
      </c>
      <c r="W159" s="4">
        <v>0</v>
      </c>
      <c r="X159" s="16"/>
      <c r="Y159" s="16">
        <v>0</v>
      </c>
      <c r="Z159" s="16"/>
      <c r="AA159" s="16">
        <v>0</v>
      </c>
      <c r="AB159" s="16"/>
      <c r="AC159" s="16">
        <v>0</v>
      </c>
      <c r="AD159" s="16"/>
      <c r="AE159" s="16">
        <v>0</v>
      </c>
      <c r="AF159" s="15"/>
      <c r="AG159" s="4">
        <v>0</v>
      </c>
      <c r="AH159" s="4"/>
      <c r="AI159" s="4">
        <v>0</v>
      </c>
      <c r="AJ159" s="15"/>
      <c r="AK159" s="4">
        <v>0</v>
      </c>
      <c r="AL159" s="4"/>
      <c r="AM159" s="4">
        <v>0</v>
      </c>
      <c r="AN159" s="4"/>
      <c r="AO159" s="4">
        <v>0</v>
      </c>
      <c r="AP159" s="4"/>
      <c r="AQ159" s="4">
        <v>0</v>
      </c>
      <c r="AR159" s="4"/>
      <c r="AS159" s="4">
        <v>0</v>
      </c>
      <c r="AT159" s="4"/>
      <c r="AU159" s="4">
        <v>0</v>
      </c>
      <c r="AW159" s="4">
        <v>0</v>
      </c>
      <c r="AX159" s="4"/>
      <c r="AY159" s="4">
        <v>2</v>
      </c>
      <c r="BC159" s="4" t="s">
        <v>117</v>
      </c>
      <c r="BD159" s="4"/>
      <c r="BE159" s="70">
        <v>2000</v>
      </c>
      <c r="BF159" s="64" t="s">
        <v>144</v>
      </c>
      <c r="BG159" s="66">
        <f t="shared" si="10"/>
        <v>2</v>
      </c>
      <c r="BH159" s="68">
        <f t="shared" si="11"/>
        <v>7.4299725091017164E-5</v>
      </c>
      <c r="BI159" s="73">
        <f t="shared" si="12"/>
        <v>1.7583527583527583</v>
      </c>
      <c r="BK159" s="21" t="s">
        <v>248</v>
      </c>
      <c r="CH159" t="s">
        <v>76</v>
      </c>
    </row>
    <row r="160" spans="2:86" ht="18" x14ac:dyDescent="0.25">
      <c r="C160" s="4" t="s">
        <v>153</v>
      </c>
      <c r="D160" s="4"/>
      <c r="E160" s="4"/>
      <c r="F160" s="4">
        <v>0</v>
      </c>
      <c r="G160" s="4"/>
      <c r="H160" s="4"/>
      <c r="I160" s="4"/>
      <c r="J160" s="4">
        <v>0</v>
      </c>
      <c r="K160" s="4"/>
      <c r="L160" s="4">
        <v>0</v>
      </c>
      <c r="M160" s="4"/>
      <c r="N160" s="4">
        <v>0</v>
      </c>
      <c r="O160" s="4"/>
      <c r="P160" s="4">
        <v>0</v>
      </c>
      <c r="Q160" s="4"/>
      <c r="R160" s="4">
        <v>0</v>
      </c>
      <c r="S160" s="4"/>
      <c r="T160" s="4">
        <v>0</v>
      </c>
      <c r="V160" s="16">
        <v>0</v>
      </c>
      <c r="W160" s="4">
        <v>0</v>
      </c>
      <c r="X160" s="16"/>
      <c r="Y160" s="16">
        <v>0</v>
      </c>
      <c r="Z160" s="16"/>
      <c r="AA160" s="16">
        <v>0</v>
      </c>
      <c r="AB160" s="16"/>
      <c r="AC160" s="16">
        <v>0</v>
      </c>
      <c r="AD160" s="16"/>
      <c r="AE160" s="16">
        <v>0</v>
      </c>
      <c r="AF160" s="15"/>
      <c r="AG160" s="4">
        <v>0</v>
      </c>
      <c r="AH160" s="4"/>
      <c r="AI160" s="4">
        <v>0</v>
      </c>
      <c r="AJ160" s="15"/>
      <c r="AK160" s="4">
        <v>0</v>
      </c>
      <c r="AL160" s="4"/>
      <c r="AM160" s="4">
        <v>0</v>
      </c>
      <c r="AN160" s="4"/>
      <c r="AO160" s="4">
        <v>0</v>
      </c>
      <c r="AP160" s="4"/>
      <c r="AQ160" s="4">
        <v>0</v>
      </c>
      <c r="AR160" s="4"/>
      <c r="AS160" s="4">
        <v>0</v>
      </c>
      <c r="AT160" s="4"/>
      <c r="AU160" s="4">
        <v>1</v>
      </c>
      <c r="AW160" s="4">
        <v>0</v>
      </c>
      <c r="AX160" s="4"/>
      <c r="AY160" s="4">
        <v>0</v>
      </c>
      <c r="BC160" s="4" t="s">
        <v>153</v>
      </c>
      <c r="BD160" s="4"/>
      <c r="BE160" s="70">
        <v>1969</v>
      </c>
      <c r="BF160" s="64" t="s">
        <v>144</v>
      </c>
      <c r="BG160" s="66">
        <f t="shared" si="10"/>
        <v>1</v>
      </c>
      <c r="BH160" s="68">
        <f t="shared" si="11"/>
        <v>3.7149862545508582E-5</v>
      </c>
      <c r="BI160" s="73">
        <f t="shared" si="12"/>
        <v>0.87917637917637914</v>
      </c>
      <c r="BK160" s="21" t="s">
        <v>248</v>
      </c>
      <c r="CH160" t="s">
        <v>76</v>
      </c>
    </row>
    <row r="161" spans="1:86" ht="18" x14ac:dyDescent="0.25">
      <c r="C161" s="4" t="s">
        <v>154</v>
      </c>
      <c r="D161" s="4"/>
      <c r="E161" s="4"/>
      <c r="F161" s="4">
        <v>0</v>
      </c>
      <c r="G161" s="4"/>
      <c r="H161" s="4"/>
      <c r="I161" s="4"/>
      <c r="J161" s="4">
        <v>0</v>
      </c>
      <c r="K161" s="4"/>
      <c r="L161" s="4">
        <v>0</v>
      </c>
      <c r="M161" s="4"/>
      <c r="N161" s="4">
        <v>0</v>
      </c>
      <c r="O161" s="4"/>
      <c r="P161" s="4">
        <v>0</v>
      </c>
      <c r="Q161" s="4"/>
      <c r="R161" s="4">
        <v>0</v>
      </c>
      <c r="S161" s="4"/>
      <c r="T161" s="4">
        <v>0</v>
      </c>
      <c r="V161" s="16">
        <v>0</v>
      </c>
      <c r="W161" s="4">
        <v>0</v>
      </c>
      <c r="X161" s="16"/>
      <c r="Y161" s="16">
        <v>0</v>
      </c>
      <c r="Z161" s="16"/>
      <c r="AA161" s="16">
        <v>0</v>
      </c>
      <c r="AB161" s="16"/>
      <c r="AC161" s="16">
        <v>0</v>
      </c>
      <c r="AD161" s="16"/>
      <c r="AE161" s="16">
        <v>0</v>
      </c>
      <c r="AF161" s="15"/>
      <c r="AG161" s="4">
        <v>0</v>
      </c>
      <c r="AH161" s="4"/>
      <c r="AI161" s="4">
        <v>0</v>
      </c>
      <c r="AJ161" s="15"/>
      <c r="AK161" s="4">
        <v>0</v>
      </c>
      <c r="AL161" s="4"/>
      <c r="AM161" s="4">
        <v>0</v>
      </c>
      <c r="AN161" s="4"/>
      <c r="AO161" s="4">
        <v>0</v>
      </c>
      <c r="AP161" s="4"/>
      <c r="AQ161" s="4">
        <v>0</v>
      </c>
      <c r="AR161" s="4"/>
      <c r="AS161" s="4">
        <v>0</v>
      </c>
      <c r="AT161" s="4"/>
      <c r="AU161" s="4">
        <v>1</v>
      </c>
      <c r="AW161" s="4">
        <v>0</v>
      </c>
      <c r="AX161" s="4"/>
      <c r="AY161" s="4">
        <v>0</v>
      </c>
      <c r="BC161" s="4" t="s">
        <v>154</v>
      </c>
      <c r="BD161" s="4"/>
      <c r="BE161" s="70">
        <v>1943</v>
      </c>
      <c r="BF161" s="64" t="s">
        <v>144</v>
      </c>
      <c r="BG161" s="66">
        <f t="shared" si="10"/>
        <v>1</v>
      </c>
      <c r="BH161" s="68">
        <f t="shared" si="11"/>
        <v>3.7149862545508582E-5</v>
      </c>
      <c r="BI161" s="73">
        <f t="shared" si="12"/>
        <v>0.87917637917637914</v>
      </c>
      <c r="BK161" s="21" t="s">
        <v>248</v>
      </c>
      <c r="CH161" t="s">
        <v>76</v>
      </c>
    </row>
    <row r="162" spans="1:86" ht="18" x14ac:dyDescent="0.25">
      <c r="C162" s="92" t="s">
        <v>155</v>
      </c>
      <c r="D162" s="92"/>
      <c r="E162" s="92"/>
      <c r="F162" s="92">
        <v>0</v>
      </c>
      <c r="G162" s="92"/>
      <c r="H162" s="92"/>
      <c r="I162" s="92"/>
      <c r="J162" s="92">
        <v>0</v>
      </c>
      <c r="K162" s="92"/>
      <c r="L162" s="92">
        <v>0</v>
      </c>
      <c r="M162" s="92"/>
      <c r="N162" s="92">
        <v>0</v>
      </c>
      <c r="O162" s="92"/>
      <c r="P162" s="92">
        <v>0</v>
      </c>
      <c r="Q162" s="92"/>
      <c r="R162" s="92">
        <v>0</v>
      </c>
      <c r="S162" s="88"/>
      <c r="T162" s="92">
        <v>0</v>
      </c>
      <c r="U162" s="93"/>
      <c r="V162" s="119">
        <v>0</v>
      </c>
      <c r="W162" s="92">
        <v>0</v>
      </c>
      <c r="X162" s="119"/>
      <c r="Y162" s="119">
        <v>0</v>
      </c>
      <c r="Z162" s="119"/>
      <c r="AA162" s="119">
        <v>0</v>
      </c>
      <c r="AB162" s="119"/>
      <c r="AC162" s="119">
        <v>0</v>
      </c>
      <c r="AD162" s="119"/>
      <c r="AE162" s="119">
        <v>0</v>
      </c>
      <c r="AF162" s="120"/>
      <c r="AG162" s="92">
        <v>0</v>
      </c>
      <c r="AH162" s="92"/>
      <c r="AI162" s="92">
        <v>0</v>
      </c>
      <c r="AJ162" s="120"/>
      <c r="AK162" s="92">
        <v>0</v>
      </c>
      <c r="AL162" s="92"/>
      <c r="AM162" s="92">
        <v>0</v>
      </c>
      <c r="AN162" s="92"/>
      <c r="AO162" s="92">
        <v>0</v>
      </c>
      <c r="AP162" s="92"/>
      <c r="AQ162" s="92">
        <v>0</v>
      </c>
      <c r="AR162" s="92"/>
      <c r="AS162" s="92">
        <v>0</v>
      </c>
      <c r="AT162" s="92"/>
      <c r="AU162" s="92">
        <v>2</v>
      </c>
      <c r="AV162" s="93"/>
      <c r="AW162" s="92">
        <v>0</v>
      </c>
      <c r="AX162" s="92"/>
      <c r="AY162" s="92">
        <v>0</v>
      </c>
      <c r="AZ162" s="93"/>
      <c r="BB162" s="93"/>
      <c r="BC162" s="92" t="s">
        <v>155</v>
      </c>
      <c r="BD162" s="4"/>
      <c r="BE162" s="70">
        <v>1944</v>
      </c>
      <c r="BF162" s="64" t="s">
        <v>144</v>
      </c>
      <c r="BG162" s="66">
        <f t="shared" si="10"/>
        <v>2</v>
      </c>
      <c r="BH162" s="68">
        <f t="shared" si="11"/>
        <v>7.4299725091017164E-5</v>
      </c>
      <c r="BI162" s="73">
        <f t="shared" si="12"/>
        <v>1.7583527583527583</v>
      </c>
      <c r="BK162" s="21" t="s">
        <v>248</v>
      </c>
      <c r="CH162" t="s">
        <v>76</v>
      </c>
    </row>
    <row r="163" spans="1:86" ht="18" x14ac:dyDescent="0.25">
      <c r="C163" s="4" t="s">
        <v>108</v>
      </c>
      <c r="D163" s="4"/>
      <c r="E163" s="4"/>
      <c r="F163" s="4">
        <v>0</v>
      </c>
      <c r="G163" s="4"/>
      <c r="H163" s="4"/>
      <c r="I163" s="4"/>
      <c r="J163" s="4">
        <v>0</v>
      </c>
      <c r="K163" s="4"/>
      <c r="L163" s="4">
        <v>0</v>
      </c>
      <c r="M163" s="4"/>
      <c r="N163" s="4">
        <v>0</v>
      </c>
      <c r="O163" s="4"/>
      <c r="P163" s="4">
        <v>0</v>
      </c>
      <c r="Q163" s="4"/>
      <c r="R163" s="4">
        <v>0</v>
      </c>
      <c r="S163" s="4"/>
      <c r="T163" s="4">
        <v>0</v>
      </c>
      <c r="V163" s="16">
        <v>0</v>
      </c>
      <c r="W163" s="4">
        <v>0</v>
      </c>
      <c r="X163" s="16"/>
      <c r="Y163" s="16">
        <v>0</v>
      </c>
      <c r="Z163" s="16"/>
      <c r="AA163" s="16">
        <v>0</v>
      </c>
      <c r="AB163" s="16"/>
      <c r="AC163" s="16">
        <v>0</v>
      </c>
      <c r="AD163" s="16"/>
      <c r="AE163" s="16">
        <v>0</v>
      </c>
      <c r="AF163" s="15"/>
      <c r="AG163" s="4">
        <v>0</v>
      </c>
      <c r="AH163" s="4"/>
      <c r="AI163" s="4">
        <v>0</v>
      </c>
      <c r="AJ163" s="15"/>
      <c r="AK163" s="4">
        <v>0</v>
      </c>
      <c r="AL163" s="4"/>
      <c r="AM163" s="4">
        <v>0</v>
      </c>
      <c r="AN163" s="4"/>
      <c r="AO163" s="4">
        <v>0</v>
      </c>
      <c r="AP163" s="4"/>
      <c r="AQ163" s="4">
        <v>0</v>
      </c>
      <c r="AR163" s="4"/>
      <c r="AS163" s="4">
        <v>0</v>
      </c>
      <c r="AT163" s="4"/>
      <c r="AU163" s="4">
        <v>0</v>
      </c>
      <c r="AW163" s="4">
        <v>0</v>
      </c>
      <c r="AX163" s="4"/>
      <c r="AY163" s="4">
        <v>4</v>
      </c>
      <c r="BC163" s="4" t="s">
        <v>108</v>
      </c>
      <c r="BD163" s="4"/>
      <c r="BE163" s="70">
        <v>2004</v>
      </c>
      <c r="BF163" s="64" t="s">
        <v>144</v>
      </c>
      <c r="BG163" s="66">
        <f t="shared" si="10"/>
        <v>4</v>
      </c>
      <c r="BH163" s="68">
        <f t="shared" si="11"/>
        <v>1.4859945018203433E-4</v>
      </c>
      <c r="BI163" s="73">
        <f t="shared" si="12"/>
        <v>3.5167055167055166</v>
      </c>
      <c r="BK163" s="21" t="s">
        <v>248</v>
      </c>
      <c r="CH163" t="s">
        <v>76</v>
      </c>
    </row>
    <row r="164" spans="1:86" ht="18" x14ac:dyDescent="0.25">
      <c r="C164" s="4" t="s">
        <v>97</v>
      </c>
      <c r="D164" s="59"/>
      <c r="E164" s="59"/>
      <c r="F164" s="4">
        <v>0</v>
      </c>
      <c r="G164" s="4"/>
      <c r="H164" s="4"/>
      <c r="I164" s="4"/>
      <c r="J164" s="4">
        <v>0</v>
      </c>
      <c r="K164" s="4"/>
      <c r="L164" s="4">
        <v>0</v>
      </c>
      <c r="M164" s="4"/>
      <c r="N164" s="4">
        <v>0</v>
      </c>
      <c r="O164" s="4"/>
      <c r="P164" s="4">
        <v>0</v>
      </c>
      <c r="Q164" s="4"/>
      <c r="R164" s="4">
        <v>0</v>
      </c>
      <c r="S164" s="4"/>
      <c r="T164" s="4">
        <v>0</v>
      </c>
      <c r="V164" s="4">
        <v>0</v>
      </c>
      <c r="W164" s="4">
        <v>0</v>
      </c>
      <c r="X164" s="4"/>
      <c r="Y164" s="4">
        <v>0</v>
      </c>
      <c r="Z164" s="4"/>
      <c r="AA164" s="4">
        <v>0</v>
      </c>
      <c r="AB164" s="4"/>
      <c r="AC164" s="4">
        <v>0</v>
      </c>
      <c r="AD164" s="4"/>
      <c r="AE164" s="4">
        <v>0</v>
      </c>
      <c r="AG164" s="4">
        <v>0</v>
      </c>
      <c r="AI164" s="4">
        <v>0</v>
      </c>
      <c r="AJ164" s="15"/>
      <c r="AK164" s="4">
        <v>0</v>
      </c>
      <c r="AL164" s="59"/>
      <c r="AM164" s="16">
        <v>0</v>
      </c>
      <c r="AN164" s="15"/>
      <c r="AO164" s="4">
        <v>0</v>
      </c>
      <c r="AP164" s="15"/>
      <c r="AQ164" s="4">
        <v>0</v>
      </c>
      <c r="AR164" s="4"/>
      <c r="AS164" s="4">
        <v>0</v>
      </c>
      <c r="AT164" s="59"/>
      <c r="AU164" s="4">
        <v>4</v>
      </c>
      <c r="AW164" s="4">
        <v>1</v>
      </c>
      <c r="AX164" s="4"/>
      <c r="AY164" s="4">
        <v>0</v>
      </c>
      <c r="BC164" s="4" t="s">
        <v>97</v>
      </c>
      <c r="BD164" s="4"/>
      <c r="BE164" s="70">
        <v>1958</v>
      </c>
      <c r="BF164" s="64" t="s">
        <v>144</v>
      </c>
      <c r="BG164" s="66">
        <f t="shared" si="10"/>
        <v>5</v>
      </c>
      <c r="BH164" s="68">
        <f t="shared" si="11"/>
        <v>1.8574931272754292E-4</v>
      </c>
      <c r="BI164" s="73">
        <f t="shared" si="12"/>
        <v>4.3958818958818959</v>
      </c>
      <c r="BK164" s="21" t="s">
        <v>248</v>
      </c>
      <c r="CH164" t="s">
        <v>76</v>
      </c>
    </row>
    <row r="165" spans="1:86" ht="18" x14ac:dyDescent="0.25">
      <c r="C165" s="4" t="s">
        <v>250</v>
      </c>
      <c r="D165" s="59"/>
      <c r="E165" s="59"/>
      <c r="F165" s="4">
        <v>0</v>
      </c>
      <c r="G165" s="4"/>
      <c r="H165" s="4"/>
      <c r="I165" s="4"/>
      <c r="J165" s="4">
        <v>0</v>
      </c>
      <c r="K165" s="4"/>
      <c r="L165" s="4">
        <v>0</v>
      </c>
      <c r="M165" s="4"/>
      <c r="N165" s="4">
        <v>0</v>
      </c>
      <c r="O165" s="4"/>
      <c r="P165" s="4">
        <v>0</v>
      </c>
      <c r="Q165" s="4"/>
      <c r="R165" s="4">
        <v>0</v>
      </c>
      <c r="S165" s="4"/>
      <c r="T165" s="4">
        <v>0</v>
      </c>
      <c r="V165" s="4">
        <v>0</v>
      </c>
      <c r="W165" s="4">
        <v>0</v>
      </c>
      <c r="X165" s="4"/>
      <c r="Y165" s="4">
        <v>0</v>
      </c>
      <c r="Z165" s="4"/>
      <c r="AA165" s="4">
        <v>0</v>
      </c>
      <c r="AB165" s="4"/>
      <c r="AC165" s="4">
        <v>0</v>
      </c>
      <c r="AD165" s="4"/>
      <c r="AE165" s="4">
        <v>0</v>
      </c>
      <c r="AG165" s="4">
        <v>0</v>
      </c>
      <c r="AI165" s="4">
        <v>0</v>
      </c>
      <c r="AJ165" s="15"/>
      <c r="AK165" s="4">
        <v>0</v>
      </c>
      <c r="AL165" s="59"/>
      <c r="AM165" s="16">
        <v>0</v>
      </c>
      <c r="AN165" s="15"/>
      <c r="AO165" s="4">
        <v>0</v>
      </c>
      <c r="AP165" s="15"/>
      <c r="AQ165" s="4">
        <v>0</v>
      </c>
      <c r="AR165" s="4"/>
      <c r="AS165" s="4">
        <v>0</v>
      </c>
      <c r="AT165" s="59"/>
      <c r="AU165" s="4">
        <v>0</v>
      </c>
      <c r="AW165" s="4">
        <v>0</v>
      </c>
      <c r="AX165" s="4"/>
      <c r="AY165" s="4">
        <v>1</v>
      </c>
      <c r="BC165" s="4" t="s">
        <v>250</v>
      </c>
      <c r="BD165" s="4"/>
      <c r="BE165" s="70"/>
      <c r="BF165" s="64"/>
      <c r="BG165" s="66">
        <f t="shared" si="10"/>
        <v>1</v>
      </c>
      <c r="BH165" s="68">
        <f t="shared" si="11"/>
        <v>3.7149862545508582E-5</v>
      </c>
      <c r="BI165" s="73">
        <f t="shared" si="12"/>
        <v>0.87917637917637914</v>
      </c>
      <c r="BK165" s="21"/>
    </row>
    <row r="166" spans="1:86" ht="18" x14ac:dyDescent="0.25">
      <c r="C166" s="4" t="s">
        <v>151</v>
      </c>
      <c r="D166" s="59"/>
      <c r="E166" s="59"/>
      <c r="F166" s="4">
        <v>0</v>
      </c>
      <c r="G166" s="4"/>
      <c r="H166" s="4"/>
      <c r="I166" s="4"/>
      <c r="J166" s="4">
        <v>0</v>
      </c>
      <c r="K166" s="4"/>
      <c r="L166" s="4">
        <v>0</v>
      </c>
      <c r="M166" s="4"/>
      <c r="N166" s="4">
        <v>0</v>
      </c>
      <c r="O166" s="4"/>
      <c r="P166" s="4">
        <v>0</v>
      </c>
      <c r="Q166" s="4"/>
      <c r="R166" s="4">
        <v>0</v>
      </c>
      <c r="S166" s="4"/>
      <c r="T166" s="4">
        <v>0</v>
      </c>
      <c r="V166" s="4">
        <v>0</v>
      </c>
      <c r="W166" s="4">
        <v>0</v>
      </c>
      <c r="X166" s="4"/>
      <c r="Y166" s="4">
        <v>0</v>
      </c>
      <c r="Z166" s="4"/>
      <c r="AA166" s="4">
        <v>0</v>
      </c>
      <c r="AB166" s="4"/>
      <c r="AC166" s="4">
        <v>0</v>
      </c>
      <c r="AD166" s="4"/>
      <c r="AE166" s="4">
        <v>0</v>
      </c>
      <c r="AG166" s="4">
        <v>0</v>
      </c>
      <c r="AI166" s="4">
        <v>0</v>
      </c>
      <c r="AJ166" s="15"/>
      <c r="AK166" s="4">
        <v>0</v>
      </c>
      <c r="AL166" s="59"/>
      <c r="AM166" s="16">
        <v>0</v>
      </c>
      <c r="AN166" s="15"/>
      <c r="AO166" s="4">
        <v>0</v>
      </c>
      <c r="AP166" s="15"/>
      <c r="AQ166" s="4">
        <v>0</v>
      </c>
      <c r="AR166" s="4"/>
      <c r="AS166" s="4">
        <v>0</v>
      </c>
      <c r="AT166" s="59"/>
      <c r="AU166" s="4">
        <v>2</v>
      </c>
      <c r="AW166" s="4">
        <v>1</v>
      </c>
      <c r="AX166" s="4"/>
      <c r="AY166" s="4">
        <v>0</v>
      </c>
      <c r="BC166" s="4" t="s">
        <v>151</v>
      </c>
      <c r="BD166" s="4"/>
      <c r="BE166" s="70">
        <v>1950</v>
      </c>
      <c r="BF166" s="64" t="s">
        <v>144</v>
      </c>
      <c r="BG166" s="66">
        <f t="shared" si="10"/>
        <v>3</v>
      </c>
      <c r="BH166" s="68">
        <f t="shared" si="11"/>
        <v>1.1144958763652574E-4</v>
      </c>
      <c r="BI166" s="73">
        <f t="shared" si="12"/>
        <v>2.6375291375291372</v>
      </c>
      <c r="BK166" s="21" t="s">
        <v>248</v>
      </c>
      <c r="CH166" t="s">
        <v>76</v>
      </c>
    </row>
    <row r="167" spans="1:86" ht="18" x14ac:dyDescent="0.25">
      <c r="C167" s="92" t="s">
        <v>96</v>
      </c>
      <c r="D167" s="93"/>
      <c r="E167" s="93"/>
      <c r="F167" s="92">
        <v>0</v>
      </c>
      <c r="G167" s="92"/>
      <c r="H167" s="92"/>
      <c r="I167" s="92"/>
      <c r="J167" s="92">
        <v>0</v>
      </c>
      <c r="K167" s="92"/>
      <c r="L167" s="92">
        <v>0</v>
      </c>
      <c r="M167" s="92"/>
      <c r="N167" s="92">
        <v>0</v>
      </c>
      <c r="O167" s="92"/>
      <c r="P167" s="92">
        <v>0</v>
      </c>
      <c r="Q167" s="92"/>
      <c r="R167" s="92">
        <v>0</v>
      </c>
      <c r="S167" s="92"/>
      <c r="T167" s="92">
        <v>0</v>
      </c>
      <c r="U167" s="93"/>
      <c r="V167" s="92">
        <v>0</v>
      </c>
      <c r="W167" s="92">
        <v>0</v>
      </c>
      <c r="X167" s="92"/>
      <c r="Y167" s="92">
        <v>0</v>
      </c>
      <c r="Z167" s="92"/>
      <c r="AA167" s="92">
        <v>0</v>
      </c>
      <c r="AB167" s="92"/>
      <c r="AC167" s="92">
        <v>0</v>
      </c>
      <c r="AD167" s="92"/>
      <c r="AE167" s="92">
        <v>0</v>
      </c>
      <c r="AF167" s="93"/>
      <c r="AG167" s="92">
        <v>0</v>
      </c>
      <c r="AH167" s="93"/>
      <c r="AI167" s="92">
        <v>0</v>
      </c>
      <c r="AJ167" s="93"/>
      <c r="AK167" s="92">
        <v>0</v>
      </c>
      <c r="AL167" s="93"/>
      <c r="AM167" s="119">
        <v>0</v>
      </c>
      <c r="AN167" s="120"/>
      <c r="AO167" s="92">
        <v>0</v>
      </c>
      <c r="AP167" s="120"/>
      <c r="AQ167" s="92">
        <v>0</v>
      </c>
      <c r="AR167" s="92"/>
      <c r="AS167" s="92">
        <v>0</v>
      </c>
      <c r="AT167" s="92"/>
      <c r="AU167" s="92">
        <v>7</v>
      </c>
      <c r="AV167" s="93"/>
      <c r="AW167" s="92">
        <v>4</v>
      </c>
      <c r="AX167" s="4"/>
      <c r="AY167" s="92">
        <v>0</v>
      </c>
      <c r="AZ167" s="93"/>
      <c r="BB167" s="93"/>
      <c r="BC167" s="92" t="s">
        <v>96</v>
      </c>
      <c r="BD167" s="4"/>
      <c r="BE167" s="70">
        <v>1950</v>
      </c>
      <c r="BF167" s="64" t="s">
        <v>144</v>
      </c>
      <c r="BG167" s="66">
        <f t="shared" si="10"/>
        <v>11</v>
      </c>
      <c r="BH167" s="68">
        <f t="shared" si="11"/>
        <v>4.0864848800059442E-4</v>
      </c>
      <c r="BI167" s="73">
        <f t="shared" si="12"/>
        <v>9.6709401709401703</v>
      </c>
      <c r="BK167" s="21" t="s">
        <v>248</v>
      </c>
      <c r="CH167" t="s">
        <v>76</v>
      </c>
    </row>
    <row r="168" spans="1:86" ht="18" x14ac:dyDescent="0.25">
      <c r="C168" s="4" t="s">
        <v>206</v>
      </c>
      <c r="F168" s="4">
        <v>0</v>
      </c>
      <c r="G168" s="4"/>
      <c r="H168" s="4"/>
      <c r="I168" s="4"/>
      <c r="J168" s="4">
        <v>0</v>
      </c>
      <c r="K168" s="4"/>
      <c r="L168" s="4">
        <v>0</v>
      </c>
      <c r="M168" s="4"/>
      <c r="N168" s="4">
        <v>0</v>
      </c>
      <c r="O168" s="4"/>
      <c r="P168" s="4">
        <v>0</v>
      </c>
      <c r="Q168" s="4"/>
      <c r="R168" s="4">
        <v>0</v>
      </c>
      <c r="S168" s="4"/>
      <c r="T168" s="4">
        <v>0</v>
      </c>
      <c r="V168" s="15">
        <v>0</v>
      </c>
      <c r="W168" s="4">
        <v>0</v>
      </c>
      <c r="X168" s="15"/>
      <c r="Y168" s="16">
        <v>0</v>
      </c>
      <c r="Z168" s="15"/>
      <c r="AA168" s="16">
        <v>0</v>
      </c>
      <c r="AB168" s="15"/>
      <c r="AC168" s="16">
        <v>0</v>
      </c>
      <c r="AD168" s="16"/>
      <c r="AE168" s="16">
        <v>0</v>
      </c>
      <c r="AF168" s="16"/>
      <c r="AG168" s="16">
        <v>0</v>
      </c>
      <c r="AH168" s="4"/>
      <c r="AI168" s="16">
        <v>0</v>
      </c>
      <c r="AJ168" s="16"/>
      <c r="AK168" s="16">
        <v>0</v>
      </c>
      <c r="AL168" s="15"/>
      <c r="AM168" s="16">
        <v>0</v>
      </c>
      <c r="AN168" s="15"/>
      <c r="AO168" s="4">
        <v>0</v>
      </c>
      <c r="AP168" s="15"/>
      <c r="AQ168" s="4">
        <v>0</v>
      </c>
      <c r="AR168" s="4"/>
      <c r="AS168" s="4">
        <v>0</v>
      </c>
      <c r="AT168" s="4"/>
      <c r="AU168" s="4">
        <v>0</v>
      </c>
      <c r="AW168" s="4">
        <v>0</v>
      </c>
      <c r="AX168" s="4"/>
      <c r="AY168" s="4">
        <v>1</v>
      </c>
      <c r="BC168" s="4" t="s">
        <v>206</v>
      </c>
      <c r="BD168" s="4"/>
      <c r="BE168" s="70">
        <v>2011</v>
      </c>
      <c r="BF168" s="64" t="s">
        <v>144</v>
      </c>
      <c r="BG168" s="66"/>
      <c r="BH168" s="68"/>
      <c r="BI168" s="73"/>
      <c r="BK168" s="21" t="s">
        <v>248</v>
      </c>
      <c r="CH168" t="s">
        <v>76</v>
      </c>
    </row>
    <row r="169" spans="1:86" ht="18" x14ac:dyDescent="0.25">
      <c r="C169" s="4" t="s">
        <v>180</v>
      </c>
      <c r="F169" s="4">
        <v>0</v>
      </c>
      <c r="G169" s="4"/>
      <c r="H169" s="4"/>
      <c r="I169" s="4"/>
      <c r="J169" s="4">
        <v>0</v>
      </c>
      <c r="K169" s="4"/>
      <c r="L169" s="4">
        <v>0</v>
      </c>
      <c r="M169" s="4"/>
      <c r="N169" s="4">
        <v>0</v>
      </c>
      <c r="O169" s="4"/>
      <c r="P169" s="4">
        <v>0</v>
      </c>
      <c r="Q169" s="4"/>
      <c r="R169" s="4">
        <v>0</v>
      </c>
      <c r="S169" s="4"/>
      <c r="T169" s="4">
        <v>0</v>
      </c>
      <c r="V169" s="15">
        <v>0</v>
      </c>
      <c r="W169" s="4">
        <v>0</v>
      </c>
      <c r="X169" s="15"/>
      <c r="Y169" s="16">
        <v>0</v>
      </c>
      <c r="Z169" s="15"/>
      <c r="AA169" s="16">
        <v>0</v>
      </c>
      <c r="AB169" s="15"/>
      <c r="AC169" s="16">
        <v>0</v>
      </c>
      <c r="AD169" s="16"/>
      <c r="AE169" s="16">
        <v>0</v>
      </c>
      <c r="AF169" s="16"/>
      <c r="AG169" s="16">
        <v>0</v>
      </c>
      <c r="AH169" s="4"/>
      <c r="AI169" s="16">
        <v>0</v>
      </c>
      <c r="AJ169" s="16"/>
      <c r="AK169" s="16">
        <v>0</v>
      </c>
      <c r="AL169" s="15"/>
      <c r="AM169" s="16">
        <v>0</v>
      </c>
      <c r="AN169" s="15"/>
      <c r="AO169" s="4">
        <v>0</v>
      </c>
      <c r="AP169" s="15"/>
      <c r="AQ169" s="4">
        <v>0</v>
      </c>
      <c r="AR169" s="4"/>
      <c r="AS169" s="4">
        <v>0</v>
      </c>
      <c r="AT169" s="4"/>
      <c r="AU169" s="4">
        <v>0</v>
      </c>
      <c r="AW169" s="4">
        <v>3</v>
      </c>
      <c r="AX169" s="4"/>
      <c r="AY169" s="4">
        <v>3</v>
      </c>
      <c r="BC169" s="4" t="s">
        <v>180</v>
      </c>
      <c r="BD169" s="4"/>
      <c r="BE169" s="70">
        <v>2005</v>
      </c>
      <c r="BF169" s="64" t="s">
        <v>144</v>
      </c>
      <c r="BG169" s="66">
        <f>SUM(K169:AY169)</f>
        <v>6</v>
      </c>
      <c r="BH169" s="68">
        <f>BG169/$BG$173</f>
        <v>2.2289917527305148E-4</v>
      </c>
      <c r="BI169" s="73">
        <f>BG169*(22630/25740)</f>
        <v>5.2750582750582744</v>
      </c>
      <c r="BK169" s="21" t="s">
        <v>248</v>
      </c>
      <c r="CH169" t="s">
        <v>76</v>
      </c>
    </row>
    <row r="170" spans="1:86" ht="18" x14ac:dyDescent="0.25">
      <c r="C170" s="4" t="s">
        <v>98</v>
      </c>
      <c r="F170" s="4">
        <v>0</v>
      </c>
      <c r="G170" s="4"/>
      <c r="H170" s="4"/>
      <c r="I170" s="4"/>
      <c r="J170" s="4">
        <v>0</v>
      </c>
      <c r="K170" s="4"/>
      <c r="L170" s="4">
        <v>0</v>
      </c>
      <c r="M170" s="4"/>
      <c r="N170" s="4">
        <v>0</v>
      </c>
      <c r="O170" s="4"/>
      <c r="P170" s="4">
        <v>0</v>
      </c>
      <c r="Q170" s="4"/>
      <c r="R170" s="4">
        <v>0</v>
      </c>
      <c r="S170" s="4"/>
      <c r="T170" s="4">
        <v>0</v>
      </c>
      <c r="V170" s="4">
        <v>0</v>
      </c>
      <c r="W170" s="4">
        <v>0</v>
      </c>
      <c r="X170" s="4"/>
      <c r="Y170" s="4">
        <v>0</v>
      </c>
      <c r="Z170" s="4"/>
      <c r="AA170" s="4">
        <v>0</v>
      </c>
      <c r="AB170" s="4"/>
      <c r="AC170" s="4">
        <v>0</v>
      </c>
      <c r="AD170" s="4"/>
      <c r="AE170" s="4">
        <v>0</v>
      </c>
      <c r="AG170" s="4">
        <v>0</v>
      </c>
      <c r="AI170" s="4">
        <v>0</v>
      </c>
      <c r="AJ170" s="15"/>
      <c r="AK170" s="4">
        <v>0</v>
      </c>
      <c r="AM170" s="4">
        <v>0</v>
      </c>
      <c r="AO170" s="4">
        <v>0</v>
      </c>
      <c r="AQ170" s="4">
        <v>0</v>
      </c>
      <c r="AS170" s="4">
        <v>0</v>
      </c>
      <c r="AU170" s="4">
        <v>6</v>
      </c>
      <c r="AW170" s="4">
        <v>0</v>
      </c>
      <c r="AX170" s="4"/>
      <c r="AY170" s="4">
        <v>0</v>
      </c>
      <c r="BC170" s="4" t="s">
        <v>98</v>
      </c>
      <c r="BD170" s="4"/>
      <c r="BE170" s="70">
        <v>1950</v>
      </c>
      <c r="BF170" s="64" t="s">
        <v>144</v>
      </c>
      <c r="BG170" s="66">
        <f>SUM(K170:AY170)</f>
        <v>6</v>
      </c>
      <c r="BH170" s="68">
        <f>BG170/$BG$173</f>
        <v>2.2289917527305148E-4</v>
      </c>
      <c r="BI170" s="73">
        <v>8</v>
      </c>
      <c r="BK170" s="21" t="s">
        <v>248</v>
      </c>
      <c r="CH170" t="s">
        <v>76</v>
      </c>
    </row>
    <row r="171" spans="1:86" ht="18" x14ac:dyDescent="0.25">
      <c r="C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G171" s="4"/>
      <c r="AI171" s="4"/>
      <c r="AJ171" s="15"/>
      <c r="AK171" s="4"/>
      <c r="AM171" s="4"/>
      <c r="AO171" s="4"/>
      <c r="AQ171" s="4"/>
      <c r="AS171" s="4"/>
      <c r="AU171" s="4"/>
      <c r="AW171" s="4"/>
      <c r="AX171" s="4"/>
      <c r="AY171" s="4"/>
      <c r="BC171" s="4"/>
      <c r="BD171" s="4"/>
      <c r="BE171" s="71"/>
      <c r="BG171" s="65"/>
      <c r="BH171" s="68"/>
      <c r="BI171" s="58"/>
      <c r="BK171" s="21" t="s">
        <v>248</v>
      </c>
      <c r="CH171" t="s">
        <v>76</v>
      </c>
    </row>
    <row r="172" spans="1:86" ht="18" x14ac:dyDescent="0.25">
      <c r="B172" s="4" t="s">
        <v>35</v>
      </c>
      <c r="D172" s="39" t="s">
        <v>35</v>
      </c>
      <c r="E172" s="39"/>
      <c r="F172" s="61">
        <f>SUM(F87:F170)</f>
        <v>25</v>
      </c>
      <c r="G172" s="61"/>
      <c r="H172" s="61"/>
      <c r="I172" s="61"/>
      <c r="J172" s="61">
        <f>SUM(J87:J170)</f>
        <v>40</v>
      </c>
      <c r="K172" s="61"/>
      <c r="L172" s="61">
        <f>SUM(L87:L170)</f>
        <v>45</v>
      </c>
      <c r="M172" s="61"/>
      <c r="N172" s="61">
        <f>SUM(N87:N170)</f>
        <v>49</v>
      </c>
      <c r="O172" s="61"/>
      <c r="P172" s="61">
        <f>SUM(P87:P170)</f>
        <v>57</v>
      </c>
      <c r="Q172" s="61"/>
      <c r="R172" s="61">
        <f>SUM(R87:R170)</f>
        <v>67</v>
      </c>
      <c r="S172" s="61"/>
      <c r="T172" s="61">
        <f>SUM(T87:T170)</f>
        <v>79</v>
      </c>
      <c r="U172" s="61">
        <f>SUM(V88:V170)</f>
        <v>96</v>
      </c>
      <c r="V172" s="61">
        <f>SUM(V87:V170)</f>
        <v>96</v>
      </c>
      <c r="W172" s="61">
        <f>SUM(W87:W170)</f>
        <v>115</v>
      </c>
      <c r="X172" s="44"/>
      <c r="Y172" s="61">
        <f>SUM(Y87:Y170)</f>
        <v>134</v>
      </c>
      <c r="Z172" s="44"/>
      <c r="AA172" s="61">
        <f>SUM(AA87:AA170)</f>
        <v>220</v>
      </c>
      <c r="AB172" s="44"/>
      <c r="AC172" s="61">
        <f>SUM(AC87:AC170)</f>
        <v>380</v>
      </c>
      <c r="AD172" s="44"/>
      <c r="AE172" s="61">
        <f>SUM(AE87:AE170)</f>
        <v>621</v>
      </c>
      <c r="AF172" s="62"/>
      <c r="AG172" s="61">
        <f>SUM(AG87:AG170)</f>
        <v>847</v>
      </c>
      <c r="AH172" s="62"/>
      <c r="AI172" s="61">
        <f>SUM(AI87:AI170)</f>
        <v>1108</v>
      </c>
      <c r="AJ172" s="62"/>
      <c r="AK172" s="61">
        <f>SUM(AK87:AK170)</f>
        <v>1396</v>
      </c>
      <c r="AL172" s="62"/>
      <c r="AM172" s="61">
        <f>SUM(AM87:AM170)</f>
        <v>1758</v>
      </c>
      <c r="AN172" s="62"/>
      <c r="AO172" s="61">
        <f>SUM(AO87:AO170)</f>
        <v>2162</v>
      </c>
      <c r="AP172" s="62"/>
      <c r="AQ172" s="61">
        <f>SUM(AQ87:AQ170)</f>
        <v>2791</v>
      </c>
      <c r="AR172" s="62"/>
      <c r="AS172" s="61">
        <f>SUM(AS87:AS170)</f>
        <v>3179</v>
      </c>
      <c r="AT172" s="62"/>
      <c r="AU172" s="61">
        <f>SUM(AU87:AU170)</f>
        <v>3602</v>
      </c>
      <c r="AV172" s="62"/>
      <c r="AW172" s="61">
        <f>SUM(AW87:AW170)</f>
        <v>3956</v>
      </c>
      <c r="AX172" s="61"/>
      <c r="AY172" s="61">
        <f>SUM(AY87:AY170)</f>
        <v>4281</v>
      </c>
      <c r="BC172" s="42"/>
      <c r="BD172" s="42"/>
      <c r="BE172" s="70" t="s">
        <v>145</v>
      </c>
      <c r="BF172" s="64" t="s">
        <v>121</v>
      </c>
      <c r="BG172" s="66" t="s">
        <v>35</v>
      </c>
      <c r="BH172" s="68"/>
      <c r="BI172" s="58"/>
      <c r="BK172" s="21" t="s">
        <v>248</v>
      </c>
      <c r="CH172" t="s">
        <v>76</v>
      </c>
    </row>
    <row r="173" spans="1:86" ht="18" x14ac:dyDescent="0.25">
      <c r="D173" s="86" t="s">
        <v>43</v>
      </c>
      <c r="E173" s="86"/>
      <c r="F173" s="86">
        <v>1320</v>
      </c>
      <c r="G173" s="86"/>
      <c r="H173" s="86"/>
      <c r="I173" s="86"/>
      <c r="J173" s="86">
        <v>1350</v>
      </c>
      <c r="K173" s="45"/>
      <c r="L173" s="45">
        <v>1380</v>
      </c>
      <c r="M173" s="45"/>
      <c r="N173" s="86">
        <v>1410</v>
      </c>
      <c r="O173" s="45"/>
      <c r="P173" s="45">
        <v>1450</v>
      </c>
      <c r="Q173" s="45"/>
      <c r="R173" s="45">
        <v>1490</v>
      </c>
      <c r="S173" s="87"/>
      <c r="T173" s="87">
        <v>1520</v>
      </c>
      <c r="U173" s="87">
        <v>1550</v>
      </c>
      <c r="V173" s="45">
        <v>1550</v>
      </c>
      <c r="W173" s="87">
        <v>1580</v>
      </c>
      <c r="X173" s="87"/>
      <c r="Y173" s="87">
        <v>1610</v>
      </c>
      <c r="Z173" s="87"/>
      <c r="AA173" s="87">
        <v>1650</v>
      </c>
      <c r="AB173" s="87"/>
      <c r="AC173" s="87">
        <v>1680</v>
      </c>
      <c r="AD173" s="87"/>
      <c r="AE173" s="87">
        <v>1720</v>
      </c>
      <c r="AF173" s="87"/>
      <c r="AG173" s="87">
        <v>1750</v>
      </c>
      <c r="AH173" s="87"/>
      <c r="AI173" s="87">
        <v>1780</v>
      </c>
      <c r="AJ173" s="87"/>
      <c r="AK173" s="87">
        <v>1810</v>
      </c>
      <c r="AL173" s="87"/>
      <c r="AM173" s="87">
        <v>1840</v>
      </c>
      <c r="AN173" s="87"/>
      <c r="AO173" s="87">
        <v>1870</v>
      </c>
      <c r="AP173" s="87"/>
      <c r="AQ173" s="87">
        <v>1900</v>
      </c>
      <c r="AR173" s="87"/>
      <c r="AS173" s="87">
        <v>1930</v>
      </c>
      <c r="AT173" s="87"/>
      <c r="AU173" s="87">
        <v>1960</v>
      </c>
      <c r="AV173" s="87"/>
      <c r="AW173" s="87">
        <v>1990</v>
      </c>
      <c r="AX173" s="87"/>
      <c r="AY173" s="85">
        <v>2015</v>
      </c>
      <c r="BC173" s="63"/>
      <c r="BD173" s="63"/>
      <c r="BE173" s="70" t="s">
        <v>146</v>
      </c>
      <c r="BF173" s="64" t="s">
        <v>122</v>
      </c>
      <c r="BG173" s="66">
        <f>SUM(BG88:BG170)</f>
        <v>26918</v>
      </c>
      <c r="BH173" s="68">
        <f>BG173/$BG$173</f>
        <v>1</v>
      </c>
      <c r="BI173" s="58">
        <f>SUM(BI88:BI170)</f>
        <v>23637.160839160857</v>
      </c>
      <c r="BK173" s="141" t="s">
        <v>249</v>
      </c>
      <c r="CH173" t="s">
        <v>76</v>
      </c>
    </row>
    <row r="174" spans="1:86" ht="18.75" thickBot="1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E174" s="69"/>
      <c r="BF174" s="64" t="s">
        <v>120</v>
      </c>
      <c r="BG174" s="66" t="s">
        <v>162</v>
      </c>
      <c r="BH174" s="65"/>
      <c r="BK174" s="21" t="s">
        <v>248</v>
      </c>
      <c r="CH174" t="s">
        <v>76</v>
      </c>
    </row>
    <row r="175" spans="1:86" ht="18" x14ac:dyDescent="0.25">
      <c r="C175" s="4" t="s">
        <v>209</v>
      </c>
      <c r="BG175" s="66" t="s">
        <v>163</v>
      </c>
      <c r="BI175" s="59" t="s">
        <v>147</v>
      </c>
      <c r="BK175" s="21" t="s">
        <v>248</v>
      </c>
      <c r="BN175" s="9"/>
      <c r="BO175" s="9"/>
      <c r="BP175" s="21"/>
      <c r="BQ175" s="9">
        <v>1520</v>
      </c>
      <c r="BR175" s="9">
        <v>1550</v>
      </c>
      <c r="BS175" s="9">
        <v>1580</v>
      </c>
      <c r="BT175" s="9">
        <v>1610</v>
      </c>
      <c r="BU175" s="9">
        <v>1650</v>
      </c>
      <c r="BV175" s="9">
        <v>1680</v>
      </c>
      <c r="BW175" s="9">
        <v>1720</v>
      </c>
      <c r="BX175" s="9">
        <v>1750</v>
      </c>
      <c r="BY175" s="9">
        <v>1780</v>
      </c>
      <c r="BZ175" s="9">
        <v>1810</v>
      </c>
      <c r="CA175" s="9">
        <v>1840</v>
      </c>
      <c r="CB175" s="9">
        <v>1870</v>
      </c>
      <c r="CC175" s="9">
        <v>1900</v>
      </c>
      <c r="CD175" s="9">
        <v>1930</v>
      </c>
      <c r="CE175" s="9">
        <v>1960</v>
      </c>
      <c r="CF175" s="9">
        <v>1990</v>
      </c>
      <c r="CG175" s="9">
        <v>2015</v>
      </c>
      <c r="CH175" t="s">
        <v>76</v>
      </c>
    </row>
    <row r="176" spans="1:86" ht="18" x14ac:dyDescent="0.25">
      <c r="C176" s="4" t="s">
        <v>208</v>
      </c>
      <c r="BB176" s="4"/>
      <c r="BG176" s="66" t="s">
        <v>164</v>
      </c>
      <c r="BI176" s="59" t="s">
        <v>35</v>
      </c>
      <c r="BK176" s="21" t="s">
        <v>248</v>
      </c>
      <c r="BN176" s="4"/>
      <c r="BO176" s="4"/>
      <c r="BP176" t="s">
        <v>5</v>
      </c>
      <c r="BQ176" s="4">
        <f>T120</f>
        <v>0</v>
      </c>
      <c r="BR176" s="4">
        <f>V120</f>
        <v>0</v>
      </c>
      <c r="BS176" s="14">
        <f>W120</f>
        <v>0</v>
      </c>
      <c r="BT176" s="4">
        <f>Y120</f>
        <v>0</v>
      </c>
      <c r="BU176" s="4">
        <f>AA120</f>
        <v>0</v>
      </c>
      <c r="BV176" s="4">
        <f>AC120</f>
        <v>0</v>
      </c>
      <c r="BW176" s="4">
        <f>AE120</f>
        <v>0</v>
      </c>
      <c r="BX176" s="4">
        <f>AG120</f>
        <v>0</v>
      </c>
      <c r="BY176" s="4">
        <f>AI120</f>
        <v>0</v>
      </c>
      <c r="BZ176" s="4">
        <f>AK120</f>
        <v>0</v>
      </c>
      <c r="CA176" s="4">
        <f>+AM120</f>
        <v>50</v>
      </c>
      <c r="CB176" s="4">
        <f>AO120</f>
        <v>150</v>
      </c>
      <c r="CC176" s="4">
        <f>AQ120</f>
        <v>500</v>
      </c>
      <c r="CD176" s="4">
        <f>AS120</f>
        <v>800</v>
      </c>
      <c r="CE176" s="4">
        <f>AU120</f>
        <v>1050</v>
      </c>
      <c r="CF176" s="4">
        <f>AW120</f>
        <v>1250</v>
      </c>
      <c r="CG176" s="4">
        <f>AY120</f>
        <v>1400</v>
      </c>
      <c r="CH176" t="s">
        <v>76</v>
      </c>
    </row>
    <row r="177" spans="1:86" ht="18" x14ac:dyDescent="0.25">
      <c r="BB177" s="4"/>
      <c r="BK177" s="21" t="s">
        <v>248</v>
      </c>
      <c r="BP177" t="s">
        <v>184</v>
      </c>
      <c r="CH177" t="s">
        <v>76</v>
      </c>
    </row>
    <row r="178" spans="1:86" ht="18" x14ac:dyDescent="0.25">
      <c r="BB178" s="4"/>
      <c r="BK178" s="21" t="s">
        <v>248</v>
      </c>
      <c r="CH178" t="s">
        <v>76</v>
      </c>
    </row>
    <row r="179" spans="1:86" x14ac:dyDescent="0.2">
      <c r="BK179" s="21" t="s">
        <v>248</v>
      </c>
      <c r="CH179" t="s">
        <v>76</v>
      </c>
    </row>
    <row r="180" spans="1:86" x14ac:dyDescent="0.2">
      <c r="BK180" s="21" t="s">
        <v>248</v>
      </c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H180" t="s">
        <v>76</v>
      </c>
    </row>
    <row r="181" spans="1:86" ht="18" x14ac:dyDescent="0.25">
      <c r="BB181" s="39"/>
      <c r="BK181" s="21" t="s">
        <v>248</v>
      </c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H181" t="s">
        <v>76</v>
      </c>
    </row>
    <row r="182" spans="1:86" ht="13.5" thickBo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83"/>
      <c r="BK182" s="21" t="s">
        <v>248</v>
      </c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H182" t="s">
        <v>76</v>
      </c>
    </row>
    <row r="183" spans="1:86" ht="18" x14ac:dyDescent="0.25">
      <c r="A183" s="4"/>
      <c r="B183" s="5"/>
      <c r="C183" s="5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Y183" s="4" t="s">
        <v>64</v>
      </c>
      <c r="BB183" s="4"/>
      <c r="BC183" s="4"/>
      <c r="BD183" s="4"/>
      <c r="BE183" s="4"/>
      <c r="BK183" s="21" t="s">
        <v>248</v>
      </c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H183" t="s">
        <v>76</v>
      </c>
    </row>
    <row r="184" spans="1:86" ht="18" x14ac:dyDescent="0.25">
      <c r="A184" s="4"/>
      <c r="B184" s="5"/>
      <c r="C184" s="5"/>
      <c r="D184" s="26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U184" s="4"/>
      <c r="AV184" s="4"/>
      <c r="AW184" s="4"/>
      <c r="AX184" s="4"/>
      <c r="AY184" s="4" t="s">
        <v>65</v>
      </c>
      <c r="BB184" s="4"/>
      <c r="BC184" s="4"/>
      <c r="BD184" s="4"/>
      <c r="BE184" s="4"/>
      <c r="BK184" s="21" t="s">
        <v>248</v>
      </c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H184" t="s">
        <v>76</v>
      </c>
    </row>
    <row r="185" spans="1:86" ht="18" x14ac:dyDescent="0.25"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47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U185" s="4"/>
      <c r="AV185" s="4"/>
      <c r="AW185" s="4"/>
      <c r="AX185" s="4"/>
      <c r="AY185" s="4" t="s">
        <v>66</v>
      </c>
      <c r="BB185" s="48"/>
      <c r="BC185" s="48"/>
      <c r="BD185" s="48"/>
      <c r="BK185" s="21" t="s">
        <v>248</v>
      </c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7"/>
      <c r="BX185" s="36"/>
      <c r="BY185" s="36"/>
      <c r="BZ185" s="36"/>
      <c r="CA185" s="36"/>
      <c r="CH185" t="s">
        <v>76</v>
      </c>
    </row>
    <row r="186" spans="1:86" ht="18" x14ac:dyDescent="0.25"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U186" s="4"/>
      <c r="AV186" s="4"/>
      <c r="AW186" s="4"/>
      <c r="AX186" s="4"/>
      <c r="AY186" s="4" t="s">
        <v>67</v>
      </c>
      <c r="BB186" s="26"/>
      <c r="BC186" s="26"/>
      <c r="BD186" s="26"/>
      <c r="BK186" s="21" t="s">
        <v>248</v>
      </c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H186" t="s">
        <v>76</v>
      </c>
    </row>
    <row r="187" spans="1:86" ht="18" x14ac:dyDescent="0.25"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14"/>
      <c r="W187" s="14"/>
      <c r="X187" s="30"/>
      <c r="Y187" s="14"/>
      <c r="Z187" s="30"/>
      <c r="AA187" s="14"/>
      <c r="AB187" s="30"/>
      <c r="AC187" s="14"/>
      <c r="AD187" s="30"/>
      <c r="AE187" s="14"/>
      <c r="AF187" s="30"/>
      <c r="AG187" s="14"/>
      <c r="AH187" s="30"/>
      <c r="AI187" s="14"/>
      <c r="AJ187" s="30"/>
      <c r="AK187" s="14"/>
      <c r="AL187" s="30"/>
      <c r="AM187" s="14"/>
      <c r="AN187" s="30"/>
      <c r="AO187" s="14"/>
      <c r="AP187" s="30"/>
      <c r="AQ187" s="14"/>
      <c r="AR187" s="30"/>
      <c r="AS187" s="14"/>
      <c r="AT187" s="4" t="s">
        <v>68</v>
      </c>
      <c r="AU187" s="4"/>
      <c r="AW187" s="4"/>
      <c r="AX187" s="4"/>
      <c r="AY187" s="14">
        <f>AW61*0.08</f>
        <v>283.12</v>
      </c>
      <c r="BB187" s="30"/>
      <c r="BC187" s="14"/>
      <c r="BD187" s="14"/>
      <c r="BK187" s="21" t="s">
        <v>248</v>
      </c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H187" t="s">
        <v>76</v>
      </c>
    </row>
    <row r="188" spans="1:86" ht="18" x14ac:dyDescent="0.25"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14"/>
      <c r="W188" s="14"/>
      <c r="X188" s="30"/>
      <c r="Y188" s="14"/>
      <c r="Z188" s="30"/>
      <c r="AA188" s="14"/>
      <c r="AB188" s="30"/>
      <c r="AC188" s="14"/>
      <c r="AD188" s="30"/>
      <c r="AE188" s="14"/>
      <c r="AF188" s="30"/>
      <c r="AG188" s="14"/>
      <c r="AH188" s="30"/>
      <c r="AI188" s="14"/>
      <c r="AJ188" s="30"/>
      <c r="AK188" s="14"/>
      <c r="AL188" s="30"/>
      <c r="AM188" s="14"/>
      <c r="AN188" s="30"/>
      <c r="AO188" s="14"/>
      <c r="AP188" s="30"/>
      <c r="AQ188" s="14"/>
      <c r="AR188" s="30"/>
      <c r="AS188" s="14"/>
      <c r="AT188" s="4" t="s">
        <v>69</v>
      </c>
      <c r="AU188" s="4"/>
      <c r="AW188" s="4"/>
      <c r="AX188" s="4"/>
      <c r="AY188" s="14">
        <f>(0.05*AS61)+(AU61*0.02)+(AW61*0.008)</f>
        <v>215.00200000000001</v>
      </c>
      <c r="BB188" s="30"/>
      <c r="BC188" s="14"/>
      <c r="BD188" s="14"/>
      <c r="BK188" s="21" t="s">
        <v>248</v>
      </c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H188" t="s">
        <v>76</v>
      </c>
    </row>
    <row r="189" spans="1:86" ht="18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14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7" t="s">
        <v>70</v>
      </c>
      <c r="AU189" s="4"/>
      <c r="AW189" s="4"/>
      <c r="AX189" s="4"/>
      <c r="AY189" s="14">
        <f>AY187-AY188</f>
        <v>68.117999999999995</v>
      </c>
      <c r="BB189" s="30"/>
      <c r="BC189" s="30"/>
      <c r="BD189" s="30"/>
      <c r="BK189" s="21" t="s">
        <v>248</v>
      </c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H189" t="s">
        <v>76</v>
      </c>
    </row>
    <row r="190" spans="1:86" ht="18" x14ac:dyDescent="0.25">
      <c r="A190" s="28"/>
      <c r="B190" s="26"/>
      <c r="C190" s="26"/>
      <c r="D190" s="26"/>
      <c r="E190" s="57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14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K190" s="21" t="s">
        <v>248</v>
      </c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H190" t="s">
        <v>76</v>
      </c>
    </row>
    <row r="191" spans="1:86" ht="18" x14ac:dyDescent="0.25">
      <c r="A191" s="26"/>
      <c r="B191" s="26"/>
      <c r="C191" s="26"/>
      <c r="D191" s="26"/>
      <c r="E191" s="57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14"/>
      <c r="W191" s="14"/>
      <c r="X191" s="27"/>
      <c r="Y191" s="14"/>
      <c r="Z191" s="27"/>
      <c r="AA191" s="14"/>
      <c r="AB191" s="27"/>
      <c r="AC191" s="14"/>
      <c r="AD191" s="27"/>
      <c r="AE191" s="14"/>
      <c r="AF191" s="27"/>
      <c r="AG191" s="14"/>
      <c r="AH191" s="27"/>
      <c r="AI191" s="14"/>
      <c r="AJ191" s="27"/>
      <c r="AK191" s="14"/>
      <c r="AL191" s="27"/>
      <c r="AM191" s="14"/>
      <c r="AN191" s="27"/>
      <c r="AO191" s="14"/>
      <c r="AP191" s="27"/>
      <c r="AQ191" s="14"/>
      <c r="AR191" s="27"/>
      <c r="AS191" s="14"/>
      <c r="AT191" s="27"/>
      <c r="AU191" s="14"/>
      <c r="AV191" s="27"/>
      <c r="AW191" s="14"/>
      <c r="AX191" s="27"/>
      <c r="AY191" s="14"/>
      <c r="AZ191" s="14"/>
      <c r="BA191" s="14"/>
      <c r="BB191" s="27"/>
      <c r="BC191" s="14"/>
      <c r="BD191" s="14"/>
      <c r="BK191" s="21" t="s">
        <v>248</v>
      </c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H191" t="s">
        <v>76</v>
      </c>
    </row>
    <row r="192" spans="1:86" ht="18" x14ac:dyDescent="0.25">
      <c r="A192" s="26"/>
      <c r="B192" s="26"/>
      <c r="C192" s="26"/>
      <c r="D192" s="26"/>
      <c r="E192" s="57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14"/>
      <c r="W192" s="14"/>
      <c r="X192" s="27"/>
      <c r="Y192" s="14"/>
      <c r="Z192" s="27"/>
      <c r="AA192" s="14"/>
      <c r="AB192" s="27"/>
      <c r="AC192" s="14"/>
      <c r="AD192" s="27"/>
      <c r="AE192" s="14"/>
      <c r="AF192" s="27"/>
      <c r="AG192" s="14"/>
      <c r="AH192" s="27"/>
      <c r="AI192" s="14"/>
      <c r="AJ192" s="27"/>
      <c r="AK192" s="14"/>
      <c r="AL192" s="27"/>
      <c r="AM192" s="14"/>
      <c r="AN192" s="27"/>
      <c r="AO192" s="14"/>
      <c r="AP192" s="27"/>
      <c r="AQ192" s="14"/>
      <c r="AR192" s="27"/>
      <c r="AS192" s="14"/>
      <c r="AT192" s="27"/>
      <c r="AU192" s="14"/>
      <c r="AV192" s="27"/>
      <c r="AW192" s="14"/>
      <c r="AX192" s="27"/>
      <c r="AY192" s="14"/>
      <c r="AZ192" s="14"/>
      <c r="BA192" s="14"/>
      <c r="BB192" s="27"/>
      <c r="BC192" s="14"/>
      <c r="BD192" s="14"/>
      <c r="BK192" s="21" t="s">
        <v>248</v>
      </c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H192" t="s">
        <v>76</v>
      </c>
    </row>
    <row r="193" spans="1:86" ht="18" x14ac:dyDescent="0.25">
      <c r="A193" s="26"/>
      <c r="B193" s="26"/>
      <c r="C193" s="26"/>
      <c r="D193" s="26"/>
      <c r="E193" s="57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30"/>
      <c r="W193" s="30"/>
      <c r="X193" s="27"/>
      <c r="Y193" s="30"/>
      <c r="Z193" s="27"/>
      <c r="AA193" s="30"/>
      <c r="AB193" s="27"/>
      <c r="AC193" s="30"/>
      <c r="AD193" s="27"/>
      <c r="AE193" s="30"/>
      <c r="AF193" s="27"/>
      <c r="AG193" s="30"/>
      <c r="AH193" s="27"/>
      <c r="AI193" s="30"/>
      <c r="AJ193" s="27"/>
      <c r="AK193" s="30"/>
      <c r="AL193" s="27"/>
      <c r="AM193" s="30"/>
      <c r="AN193" s="27"/>
      <c r="AO193" s="30"/>
      <c r="AP193" s="27"/>
      <c r="AQ193" s="30"/>
      <c r="AR193" s="27"/>
      <c r="AS193" s="30"/>
      <c r="AT193" s="27"/>
      <c r="AU193" s="30"/>
      <c r="AV193" s="27"/>
      <c r="AW193" s="30"/>
      <c r="AX193" s="27"/>
      <c r="AY193" s="30"/>
      <c r="AZ193" s="30"/>
      <c r="BA193" s="30"/>
      <c r="BB193" s="27"/>
      <c r="BC193" s="30"/>
      <c r="BD193" s="30"/>
      <c r="BK193" s="21" t="s">
        <v>248</v>
      </c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H193" t="s">
        <v>76</v>
      </c>
    </row>
    <row r="194" spans="1:86" ht="18" x14ac:dyDescent="0.25">
      <c r="A194" s="26"/>
      <c r="B194" s="26"/>
      <c r="C194" s="26"/>
      <c r="D194" s="26"/>
      <c r="E194" s="57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14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K194" s="21" t="s">
        <v>248</v>
      </c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H194" t="s">
        <v>76</v>
      </c>
    </row>
    <row r="195" spans="1:86" ht="18" x14ac:dyDescent="0.25">
      <c r="A195" s="26"/>
      <c r="B195" s="26"/>
      <c r="C195" s="26"/>
      <c r="D195" s="26"/>
      <c r="E195" s="57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14"/>
      <c r="W195" s="14"/>
      <c r="X195" s="27"/>
      <c r="Y195" s="14"/>
      <c r="Z195" s="27"/>
      <c r="AA195" s="14"/>
      <c r="AB195" s="27"/>
      <c r="AC195" s="14"/>
      <c r="AD195" s="27"/>
      <c r="AE195" s="14"/>
      <c r="AF195" s="27"/>
      <c r="AG195" s="14"/>
      <c r="AH195" s="27"/>
      <c r="AI195" s="14"/>
      <c r="AJ195" s="27"/>
      <c r="AK195" s="14"/>
      <c r="AL195" s="27"/>
      <c r="AM195" s="14"/>
      <c r="AN195" s="27"/>
      <c r="AO195" s="14"/>
      <c r="AP195" s="27"/>
      <c r="AQ195" s="14"/>
      <c r="AR195" s="27"/>
      <c r="AS195" s="14"/>
      <c r="AT195" s="27"/>
      <c r="AU195" s="14"/>
      <c r="AV195" s="27"/>
      <c r="AW195" s="14"/>
      <c r="AX195" s="27"/>
      <c r="AY195" s="14"/>
      <c r="AZ195" s="14"/>
      <c r="BA195" s="14"/>
      <c r="BB195" s="27"/>
      <c r="BC195" s="14"/>
      <c r="BD195" s="14"/>
      <c r="BK195" s="21" t="s">
        <v>248</v>
      </c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H195" t="s">
        <v>76</v>
      </c>
    </row>
    <row r="196" spans="1:86" ht="18" x14ac:dyDescent="0.25">
      <c r="A196" s="26"/>
      <c r="B196" s="26"/>
      <c r="C196" s="26"/>
      <c r="D196" s="26"/>
      <c r="E196" s="57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14"/>
      <c r="W196" s="14"/>
      <c r="X196" s="27"/>
      <c r="Y196" s="14"/>
      <c r="Z196" s="27"/>
      <c r="AA196" s="14"/>
      <c r="AB196" s="27"/>
      <c r="AC196" s="14"/>
      <c r="AD196" s="27"/>
      <c r="AE196" s="14"/>
      <c r="AF196" s="27"/>
      <c r="AG196" s="14"/>
      <c r="AH196" s="27"/>
      <c r="AI196" s="14"/>
      <c r="AJ196" s="27"/>
      <c r="AK196" s="14"/>
      <c r="AL196" s="27"/>
      <c r="AM196" s="14"/>
      <c r="AN196" s="27"/>
      <c r="AO196" s="14"/>
      <c r="AP196" s="27"/>
      <c r="AQ196" s="14"/>
      <c r="AR196" s="27"/>
      <c r="AS196" s="14"/>
      <c r="AT196" s="27"/>
      <c r="AU196" s="14"/>
      <c r="AV196" s="27"/>
      <c r="AW196" s="14"/>
      <c r="AX196" s="27"/>
      <c r="AY196" s="14"/>
      <c r="AZ196" s="14"/>
      <c r="BA196" s="14"/>
      <c r="BB196" s="27"/>
      <c r="BC196" s="14"/>
      <c r="BD196" s="14"/>
      <c r="BK196" s="21" t="s">
        <v>248</v>
      </c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H196" t="s">
        <v>76</v>
      </c>
    </row>
    <row r="197" spans="1:86" ht="18" x14ac:dyDescent="0.25">
      <c r="A197" s="26"/>
      <c r="B197" s="26"/>
      <c r="C197" s="26"/>
      <c r="D197" s="26"/>
      <c r="E197" s="57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14"/>
      <c r="W197" s="30"/>
      <c r="X197" s="27"/>
      <c r="Y197" s="30"/>
      <c r="Z197" s="27"/>
      <c r="AA197" s="30"/>
      <c r="AB197" s="27"/>
      <c r="AC197" s="30"/>
      <c r="AD197" s="27"/>
      <c r="AE197" s="30"/>
      <c r="AF197" s="27"/>
      <c r="AG197" s="30"/>
      <c r="AH197" s="27"/>
      <c r="AI197" s="30"/>
      <c r="AJ197" s="27"/>
      <c r="AK197" s="30"/>
      <c r="AL197" s="27"/>
      <c r="AM197" s="30"/>
      <c r="AN197" s="27"/>
      <c r="AO197" s="30"/>
      <c r="AP197" s="27"/>
      <c r="AQ197" s="30"/>
      <c r="AR197" s="27"/>
      <c r="AS197" s="30"/>
      <c r="AT197" s="27"/>
      <c r="AU197" s="30"/>
      <c r="AV197" s="27"/>
      <c r="AW197" s="30"/>
      <c r="AX197" s="27"/>
      <c r="AY197" s="30"/>
      <c r="AZ197" s="30"/>
      <c r="BA197" s="30"/>
      <c r="BB197" s="27"/>
      <c r="BC197" s="30"/>
      <c r="BD197" s="30"/>
      <c r="BK197" s="21" t="s">
        <v>248</v>
      </c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H197" t="s">
        <v>76</v>
      </c>
    </row>
    <row r="198" spans="1:86" ht="18" x14ac:dyDescent="0.25">
      <c r="A198" s="26"/>
      <c r="B198" s="26"/>
      <c r="C198" s="26"/>
      <c r="D198" s="26"/>
      <c r="E198" s="57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14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K198" s="21" t="s">
        <v>248</v>
      </c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H198" t="s">
        <v>76</v>
      </c>
    </row>
    <row r="199" spans="1:86" ht="18" x14ac:dyDescent="0.25">
      <c r="A199" s="26"/>
      <c r="B199" s="26"/>
      <c r="C199" s="26"/>
      <c r="D199" s="26"/>
      <c r="E199" s="57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17"/>
      <c r="W199" s="17"/>
      <c r="X199" s="30"/>
      <c r="Y199" s="17"/>
      <c r="Z199" s="27"/>
      <c r="AA199" s="17"/>
      <c r="AB199" s="27"/>
      <c r="AC199" s="17"/>
      <c r="AD199" s="27"/>
      <c r="AE199" s="17"/>
      <c r="AF199" s="27"/>
      <c r="AG199" s="17"/>
      <c r="AH199" s="27"/>
      <c r="AI199" s="17"/>
      <c r="AJ199" s="27"/>
      <c r="AK199" s="17"/>
      <c r="AL199" s="27"/>
      <c r="AM199" s="17"/>
      <c r="AN199" s="27"/>
      <c r="AO199" s="17"/>
      <c r="AP199" s="27"/>
      <c r="AQ199" s="17"/>
      <c r="AR199" s="27"/>
      <c r="AS199" s="17"/>
      <c r="AT199" s="27"/>
      <c r="AU199" s="17"/>
      <c r="AV199" s="27"/>
      <c r="AW199" s="17"/>
      <c r="AX199" s="27"/>
      <c r="AY199" s="17"/>
      <c r="AZ199" s="17"/>
      <c r="BA199" s="17"/>
      <c r="BB199" s="27"/>
      <c r="BC199" s="14"/>
      <c r="BD199" s="14"/>
      <c r="BK199" s="21" t="s">
        <v>248</v>
      </c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H199" t="s">
        <v>76</v>
      </c>
    </row>
    <row r="200" spans="1:86" ht="18" x14ac:dyDescent="0.25">
      <c r="A200" s="26"/>
      <c r="B200" s="26"/>
      <c r="C200" s="26"/>
      <c r="D200" s="26"/>
      <c r="E200" s="57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17"/>
      <c r="W200" s="17"/>
      <c r="X200" s="30"/>
      <c r="Y200" s="17"/>
      <c r="Z200" s="27"/>
      <c r="AA200" s="17"/>
      <c r="AB200" s="27"/>
      <c r="AC200" s="17"/>
      <c r="AD200" s="27"/>
      <c r="AE200" s="17"/>
      <c r="AF200" s="27"/>
      <c r="AG200" s="17"/>
      <c r="AH200" s="27"/>
      <c r="AI200" s="17"/>
      <c r="AJ200" s="27"/>
      <c r="AK200" s="17"/>
      <c r="AL200" s="27"/>
      <c r="AM200" s="17"/>
      <c r="AN200" s="27"/>
      <c r="AO200" s="17"/>
      <c r="AP200" s="27"/>
      <c r="AQ200" s="17"/>
      <c r="AR200" s="27"/>
      <c r="AS200" s="17"/>
      <c r="AT200" s="27"/>
      <c r="AU200" s="17"/>
      <c r="AV200" s="27"/>
      <c r="AW200" s="17"/>
      <c r="AX200" s="27"/>
      <c r="AY200" s="17"/>
      <c r="AZ200" s="17"/>
      <c r="BA200" s="17"/>
      <c r="BB200" s="27"/>
      <c r="BC200" s="14"/>
      <c r="BD200" s="14"/>
      <c r="BK200" s="21" t="s">
        <v>248</v>
      </c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H200" t="s">
        <v>76</v>
      </c>
    </row>
    <row r="201" spans="1:86" ht="18" x14ac:dyDescent="0.25">
      <c r="A201" s="26"/>
      <c r="B201" s="26"/>
      <c r="C201" s="26"/>
      <c r="D201" s="26"/>
      <c r="E201" s="57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30"/>
      <c r="W201" s="30"/>
      <c r="X201" s="30"/>
      <c r="Y201" s="30"/>
      <c r="Z201" s="27"/>
      <c r="AA201" s="30"/>
      <c r="AB201" s="27"/>
      <c r="AC201" s="30"/>
      <c r="AD201" s="27"/>
      <c r="AE201" s="30"/>
      <c r="AF201" s="27"/>
      <c r="AG201" s="30"/>
      <c r="AH201" s="27"/>
      <c r="AI201" s="30"/>
      <c r="AJ201" s="27"/>
      <c r="AK201" s="30"/>
      <c r="AL201" s="27"/>
      <c r="AM201" s="30"/>
      <c r="AN201" s="27"/>
      <c r="AO201" s="30"/>
      <c r="AP201" s="27"/>
      <c r="AQ201" s="30"/>
      <c r="AR201" s="27"/>
      <c r="AS201" s="30"/>
      <c r="AT201" s="27"/>
      <c r="AU201" s="30"/>
      <c r="AV201" s="27"/>
      <c r="AW201" s="30"/>
      <c r="AX201" s="27"/>
      <c r="AY201" s="30"/>
      <c r="AZ201" s="30"/>
      <c r="BA201" s="30"/>
      <c r="BB201" s="27"/>
      <c r="BC201" s="30"/>
      <c r="BD201" s="30"/>
      <c r="BK201" s="21" t="s">
        <v>248</v>
      </c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H201" t="s">
        <v>76</v>
      </c>
    </row>
    <row r="202" spans="1:86" ht="18" x14ac:dyDescent="0.25">
      <c r="A202" s="26"/>
      <c r="B202" s="26"/>
      <c r="C202" s="26"/>
      <c r="D202" s="26"/>
      <c r="E202" s="57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14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K202" s="21" t="s">
        <v>248</v>
      </c>
      <c r="CH202" t="s">
        <v>76</v>
      </c>
    </row>
    <row r="203" spans="1:86" ht="18" x14ac:dyDescent="0.25">
      <c r="A203" s="26"/>
      <c r="B203" s="26"/>
      <c r="C203" s="26"/>
      <c r="D203" s="26"/>
      <c r="E203" s="57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14"/>
      <c r="W203" s="14"/>
      <c r="X203" s="27"/>
      <c r="Y203" s="14"/>
      <c r="Z203" s="27"/>
      <c r="AA203" s="14"/>
      <c r="AB203" s="27"/>
      <c r="AC203" s="14"/>
      <c r="AD203" s="27"/>
      <c r="AE203" s="14"/>
      <c r="AF203" s="27"/>
      <c r="AG203" s="14"/>
      <c r="AH203" s="27"/>
      <c r="AI203" s="14"/>
      <c r="AJ203" s="27"/>
      <c r="AK203" s="14"/>
      <c r="AL203" s="27"/>
      <c r="AM203" s="14"/>
      <c r="AN203" s="27"/>
      <c r="AO203" s="14"/>
      <c r="AP203" s="27"/>
      <c r="AQ203" s="14"/>
      <c r="AR203" s="27"/>
      <c r="AS203" s="14"/>
      <c r="AT203" s="27"/>
      <c r="AU203" s="14"/>
      <c r="AV203" s="27"/>
      <c r="AW203" s="14"/>
      <c r="AX203" s="27"/>
      <c r="AY203" s="14"/>
      <c r="AZ203" s="14"/>
      <c r="BA203" s="14"/>
      <c r="BB203" s="27"/>
      <c r="BC203" s="14"/>
      <c r="BD203" s="14"/>
      <c r="BK203" s="21" t="s">
        <v>248</v>
      </c>
      <c r="CH203" t="s">
        <v>76</v>
      </c>
    </row>
    <row r="204" spans="1:86" ht="18" x14ac:dyDescent="0.25">
      <c r="A204" s="26"/>
      <c r="B204" s="26"/>
      <c r="C204" s="26"/>
      <c r="D204" s="26"/>
      <c r="E204" s="57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14"/>
      <c r="W204" s="14"/>
      <c r="X204" s="27"/>
      <c r="Y204" s="14"/>
      <c r="Z204" s="27"/>
      <c r="AA204" s="14"/>
      <c r="AB204" s="27"/>
      <c r="AC204" s="14"/>
      <c r="AD204" s="27"/>
      <c r="AE204" s="14"/>
      <c r="AF204" s="27"/>
      <c r="AG204" s="14"/>
      <c r="AH204" s="27"/>
      <c r="AI204" s="14"/>
      <c r="AJ204" s="27"/>
      <c r="AK204" s="14"/>
      <c r="AL204" s="27"/>
      <c r="AM204" s="14"/>
      <c r="AN204" s="27"/>
      <c r="AO204" s="14"/>
      <c r="AP204" s="27"/>
      <c r="AQ204" s="14"/>
      <c r="AR204" s="27"/>
      <c r="AS204" s="14"/>
      <c r="AT204" s="27"/>
      <c r="AU204" s="14"/>
      <c r="AV204" s="27"/>
      <c r="AW204" s="14"/>
      <c r="AX204" s="27"/>
      <c r="AY204" s="14"/>
      <c r="AZ204" s="14"/>
      <c r="BA204" s="14"/>
      <c r="BB204" s="27"/>
      <c r="BC204" s="14"/>
      <c r="BD204" s="14"/>
      <c r="BK204" s="21" t="s">
        <v>248</v>
      </c>
      <c r="CH204" t="s">
        <v>76</v>
      </c>
    </row>
    <row r="205" spans="1:86" ht="18" x14ac:dyDescent="0.25">
      <c r="A205" s="26"/>
      <c r="B205" s="26"/>
      <c r="C205" s="26"/>
      <c r="D205" s="26"/>
      <c r="E205" s="57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14"/>
      <c r="W205" s="30"/>
      <c r="X205" s="27"/>
      <c r="Y205" s="30"/>
      <c r="Z205" s="27"/>
      <c r="AA205" s="30"/>
      <c r="AB205" s="27"/>
      <c r="AC205" s="30"/>
      <c r="AD205" s="27"/>
      <c r="AE205" s="30"/>
      <c r="AF205" s="27"/>
      <c r="AG205" s="30"/>
      <c r="AH205" s="27"/>
      <c r="AI205" s="30"/>
      <c r="AJ205" s="27"/>
      <c r="AK205" s="30"/>
      <c r="AL205" s="27"/>
      <c r="AM205" s="30"/>
      <c r="AN205" s="27"/>
      <c r="AO205" s="30"/>
      <c r="AP205" s="27"/>
      <c r="AQ205" s="30"/>
      <c r="AR205" s="27"/>
      <c r="AS205" s="30"/>
      <c r="AT205" s="27"/>
      <c r="AU205" s="30"/>
      <c r="AV205" s="27"/>
      <c r="AW205" s="30"/>
      <c r="AX205" s="27"/>
      <c r="AY205" s="30"/>
      <c r="AZ205" s="30"/>
      <c r="BA205" s="30"/>
      <c r="BB205" s="27"/>
      <c r="BC205" s="30"/>
      <c r="BD205" s="30"/>
      <c r="BK205" s="21" t="s">
        <v>248</v>
      </c>
      <c r="CH205" t="s">
        <v>76</v>
      </c>
    </row>
    <row r="206" spans="1:86" ht="18" x14ac:dyDescent="0.25">
      <c r="A206" s="26"/>
      <c r="B206" s="26"/>
      <c r="C206" s="26"/>
      <c r="D206" s="26"/>
      <c r="E206" s="57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14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K206" s="21" t="s">
        <v>248</v>
      </c>
      <c r="CH206" t="s">
        <v>76</v>
      </c>
    </row>
    <row r="207" spans="1:86" ht="18" x14ac:dyDescent="0.25">
      <c r="A207" s="26"/>
      <c r="B207" s="26"/>
      <c r="C207" s="26"/>
      <c r="D207" s="26"/>
      <c r="E207" s="57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14"/>
      <c r="W207" s="14"/>
      <c r="X207" s="27"/>
      <c r="Y207" s="14"/>
      <c r="Z207" s="27"/>
      <c r="AA207" s="14"/>
      <c r="AB207" s="27"/>
      <c r="AC207" s="14"/>
      <c r="AD207" s="27"/>
      <c r="AE207" s="14"/>
      <c r="AF207" s="27"/>
      <c r="AG207" s="14"/>
      <c r="AH207" s="27"/>
      <c r="AI207" s="14"/>
      <c r="AJ207" s="27"/>
      <c r="AK207" s="14"/>
      <c r="AL207" s="27"/>
      <c r="AM207" s="14"/>
      <c r="AN207" s="27"/>
      <c r="AO207" s="14"/>
      <c r="AP207" s="27"/>
      <c r="AQ207" s="14"/>
      <c r="AR207" s="27"/>
      <c r="AS207" s="14"/>
      <c r="AT207" s="27"/>
      <c r="AU207" s="14"/>
      <c r="AV207" s="27"/>
      <c r="AW207" s="14"/>
      <c r="AX207" s="27"/>
      <c r="AY207" s="14"/>
      <c r="AZ207" s="14"/>
      <c r="BA207" s="14"/>
      <c r="BB207" s="27"/>
      <c r="BC207" s="14"/>
      <c r="BD207" s="14"/>
      <c r="BK207" s="21" t="s">
        <v>248</v>
      </c>
      <c r="CH207" t="s">
        <v>76</v>
      </c>
    </row>
    <row r="208" spans="1:86" ht="18" x14ac:dyDescent="0.25">
      <c r="A208" s="26"/>
      <c r="B208" s="26"/>
      <c r="C208" s="26"/>
      <c r="D208" s="26"/>
      <c r="E208" s="57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14"/>
      <c r="W208" s="14"/>
      <c r="X208" s="27"/>
      <c r="Y208" s="14"/>
      <c r="Z208" s="27"/>
      <c r="AA208" s="14"/>
      <c r="AB208" s="27"/>
      <c r="AC208" s="14"/>
      <c r="AD208" s="27"/>
      <c r="AE208" s="14"/>
      <c r="AF208" s="27"/>
      <c r="AG208" s="14"/>
      <c r="AH208" s="27"/>
      <c r="AI208" s="14"/>
      <c r="AJ208" s="27"/>
      <c r="AK208" s="14"/>
      <c r="AL208" s="27"/>
      <c r="AM208" s="14"/>
      <c r="AN208" s="27"/>
      <c r="AO208" s="14"/>
      <c r="AP208" s="27"/>
      <c r="AQ208" s="14"/>
      <c r="AR208" s="27"/>
      <c r="AS208" s="14"/>
      <c r="AT208" s="27"/>
      <c r="AU208" s="14"/>
      <c r="AV208" s="27"/>
      <c r="AW208" s="14"/>
      <c r="AX208" s="27"/>
      <c r="AY208" s="14"/>
      <c r="AZ208" s="14"/>
      <c r="BA208" s="14"/>
      <c r="BB208" s="27"/>
      <c r="BC208" s="14"/>
      <c r="BD208" s="14"/>
      <c r="BK208" s="21" t="s">
        <v>248</v>
      </c>
      <c r="CH208" t="s">
        <v>76</v>
      </c>
    </row>
    <row r="209" spans="1:86" ht="18" x14ac:dyDescent="0.25">
      <c r="A209" s="26"/>
      <c r="B209" s="26"/>
      <c r="C209" s="26"/>
      <c r="D209" s="26"/>
      <c r="E209" s="57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30"/>
      <c r="W209" s="30"/>
      <c r="X209" s="27"/>
      <c r="Y209" s="30"/>
      <c r="Z209" s="27"/>
      <c r="AA209" s="30"/>
      <c r="AB209" s="27"/>
      <c r="AC209" s="30"/>
      <c r="AD209" s="27"/>
      <c r="AE209" s="30"/>
      <c r="AF209" s="27"/>
      <c r="AG209" s="30"/>
      <c r="AH209" s="27"/>
      <c r="AI209" s="30"/>
      <c r="AJ209" s="27"/>
      <c r="AK209" s="30"/>
      <c r="AL209" s="27"/>
      <c r="AM209" s="30"/>
      <c r="AN209" s="27"/>
      <c r="AO209" s="30"/>
      <c r="AP209" s="27"/>
      <c r="AQ209" s="30"/>
      <c r="AR209" s="27"/>
      <c r="AS209" s="30"/>
      <c r="AT209" s="27"/>
      <c r="AU209" s="30"/>
      <c r="AV209" s="27"/>
      <c r="AW209" s="30"/>
      <c r="AX209" s="27"/>
      <c r="AY209" s="30"/>
      <c r="AZ209" s="30"/>
      <c r="BA209" s="30"/>
      <c r="BB209" s="27"/>
      <c r="BC209" s="30"/>
      <c r="BD209" s="30"/>
      <c r="BK209" s="21" t="s">
        <v>248</v>
      </c>
      <c r="CH209" t="s">
        <v>76</v>
      </c>
    </row>
    <row r="210" spans="1:86" ht="18" x14ac:dyDescent="0.25">
      <c r="A210" s="26"/>
      <c r="B210" s="26"/>
      <c r="C210" s="26"/>
      <c r="D210" s="26"/>
      <c r="E210" s="57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14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K210" s="21" t="s">
        <v>248</v>
      </c>
      <c r="CH210" t="s">
        <v>76</v>
      </c>
    </row>
    <row r="211" spans="1:86" ht="18" x14ac:dyDescent="0.25">
      <c r="A211" s="26"/>
      <c r="B211" s="26"/>
      <c r="C211" s="26"/>
      <c r="D211" s="26"/>
      <c r="E211" s="57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14"/>
      <c r="W211" s="14"/>
      <c r="X211" s="27"/>
      <c r="Y211" s="14"/>
      <c r="Z211" s="27"/>
      <c r="AA211" s="14"/>
      <c r="AB211" s="27"/>
      <c r="AC211" s="14"/>
      <c r="AD211" s="27"/>
      <c r="AE211" s="14"/>
      <c r="AF211" s="27"/>
      <c r="AG211" s="14"/>
      <c r="AH211" s="27"/>
      <c r="AI211" s="14"/>
      <c r="AJ211" s="27"/>
      <c r="AK211" s="14"/>
      <c r="AL211" s="27"/>
      <c r="AM211" s="14"/>
      <c r="AN211" s="27"/>
      <c r="AO211" s="14"/>
      <c r="AP211" s="27"/>
      <c r="AQ211" s="14"/>
      <c r="AR211" s="27"/>
      <c r="AS211" s="14"/>
      <c r="AT211" s="27"/>
      <c r="AU211" s="14"/>
      <c r="AV211" s="27"/>
      <c r="AW211" s="14"/>
      <c r="AX211" s="27"/>
      <c r="AY211" s="14"/>
      <c r="AZ211" s="14"/>
      <c r="BA211" s="14"/>
      <c r="BB211" s="27"/>
      <c r="BC211" s="14"/>
      <c r="BD211" s="14"/>
      <c r="BK211" s="21" t="s">
        <v>248</v>
      </c>
      <c r="CH211" t="s">
        <v>76</v>
      </c>
    </row>
    <row r="212" spans="1:86" ht="18" x14ac:dyDescent="0.25">
      <c r="A212" s="26"/>
      <c r="B212" s="26"/>
      <c r="C212" s="26"/>
      <c r="D212" s="26"/>
      <c r="E212" s="57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14"/>
      <c r="W212" s="14"/>
      <c r="X212" s="27"/>
      <c r="Y212" s="14"/>
      <c r="Z212" s="27"/>
      <c r="AA212" s="14"/>
      <c r="AB212" s="27"/>
      <c r="AC212" s="14"/>
      <c r="AD212" s="27"/>
      <c r="AE212" s="14"/>
      <c r="AF212" s="27"/>
      <c r="AG212" s="14"/>
      <c r="AH212" s="27"/>
      <c r="AI212" s="14"/>
      <c r="AJ212" s="27"/>
      <c r="AK212" s="14"/>
      <c r="AL212" s="27"/>
      <c r="AM212" s="14"/>
      <c r="AN212" s="27"/>
      <c r="AO212" s="14"/>
      <c r="AP212" s="27"/>
      <c r="AQ212" s="14"/>
      <c r="AR212" s="27"/>
      <c r="AS212" s="14"/>
      <c r="AT212" s="27"/>
      <c r="AU212" s="14"/>
      <c r="AV212" s="27"/>
      <c r="AW212" s="14"/>
      <c r="AX212" s="27"/>
      <c r="AY212" s="14"/>
      <c r="AZ212" s="14"/>
      <c r="BA212" s="14"/>
      <c r="BB212" s="27"/>
      <c r="BC212" s="14"/>
      <c r="BD212" s="14"/>
      <c r="BK212" s="21" t="s">
        <v>248</v>
      </c>
      <c r="CH212" t="s">
        <v>76</v>
      </c>
    </row>
    <row r="213" spans="1:86" ht="18" x14ac:dyDescent="0.25">
      <c r="A213" s="26"/>
      <c r="B213" s="26"/>
      <c r="C213" s="26"/>
      <c r="D213" s="26"/>
      <c r="E213" s="57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30"/>
      <c r="W213" s="30"/>
      <c r="X213" s="27"/>
      <c r="Y213" s="30"/>
      <c r="Z213" s="27"/>
      <c r="AA213" s="30"/>
      <c r="AB213" s="27"/>
      <c r="AC213" s="30"/>
      <c r="AD213" s="27"/>
      <c r="AE213" s="30"/>
      <c r="AF213" s="27"/>
      <c r="AG213" s="30"/>
      <c r="AH213" s="27"/>
      <c r="AI213" s="30"/>
      <c r="AJ213" s="27"/>
      <c r="AK213" s="30"/>
      <c r="AL213" s="27"/>
      <c r="AM213" s="30"/>
      <c r="AN213" s="27"/>
      <c r="AO213" s="30"/>
      <c r="AP213" s="27"/>
      <c r="AQ213" s="30"/>
      <c r="AR213" s="27"/>
      <c r="AS213" s="30"/>
      <c r="AT213" s="27"/>
      <c r="AU213" s="30"/>
      <c r="AV213" s="27"/>
      <c r="AW213" s="30"/>
      <c r="AX213" s="27"/>
      <c r="AY213" s="30"/>
      <c r="AZ213" s="30"/>
      <c r="BA213" s="30"/>
      <c r="BB213" s="27"/>
      <c r="BC213" s="30"/>
      <c r="BD213" s="30"/>
      <c r="BK213" s="21" t="s">
        <v>248</v>
      </c>
      <c r="CH213" t="s">
        <v>76</v>
      </c>
    </row>
    <row r="214" spans="1:86" ht="18" x14ac:dyDescent="0.25">
      <c r="A214" s="26"/>
      <c r="B214" s="26"/>
      <c r="C214" s="26"/>
      <c r="D214" s="26"/>
      <c r="E214" s="57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14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K214" s="21" t="s">
        <v>248</v>
      </c>
      <c r="CH214" t="s">
        <v>76</v>
      </c>
    </row>
    <row r="215" spans="1:86" ht="18" x14ac:dyDescent="0.25">
      <c r="A215" s="26"/>
      <c r="B215" s="26"/>
      <c r="C215" s="26"/>
      <c r="D215" s="26"/>
      <c r="E215" s="57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14"/>
      <c r="W215" s="14"/>
      <c r="X215" s="27"/>
      <c r="Y215" s="14"/>
      <c r="Z215" s="27"/>
      <c r="AA215" s="14"/>
      <c r="AB215" s="27"/>
      <c r="AC215" s="14"/>
      <c r="AD215" s="27"/>
      <c r="AE215" s="14"/>
      <c r="AF215" s="27"/>
      <c r="AG215" s="14"/>
      <c r="AH215" s="27"/>
      <c r="AI215" s="14"/>
      <c r="AJ215" s="27"/>
      <c r="AK215" s="14"/>
      <c r="AL215" s="27"/>
      <c r="AM215" s="14"/>
      <c r="AN215" s="27"/>
      <c r="AO215" s="14"/>
      <c r="AP215" s="27"/>
      <c r="AQ215" s="14"/>
      <c r="AR215" s="27"/>
      <c r="AS215" s="14"/>
      <c r="AT215" s="27"/>
      <c r="AU215" s="14"/>
      <c r="AV215" s="27"/>
      <c r="AW215" s="14"/>
      <c r="AX215" s="27"/>
      <c r="AY215" s="14"/>
      <c r="AZ215" s="14"/>
      <c r="BA215" s="14"/>
      <c r="BB215" s="27"/>
      <c r="BC215" s="14"/>
      <c r="BD215" s="14"/>
      <c r="BH215" s="141" t="s">
        <v>249</v>
      </c>
      <c r="BK215" s="21"/>
      <c r="CH215" t="s">
        <v>76</v>
      </c>
    </row>
    <row r="216" spans="1:86" ht="18" x14ac:dyDescent="0.25">
      <c r="A216" s="26"/>
      <c r="B216" s="26"/>
      <c r="C216" s="26"/>
      <c r="D216" s="26"/>
      <c r="E216" s="57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14"/>
      <c r="W216" s="14"/>
      <c r="X216" s="27"/>
      <c r="Y216" s="14"/>
      <c r="Z216" s="27"/>
      <c r="AA216" s="14"/>
      <c r="AB216" s="27"/>
      <c r="AC216" s="14"/>
      <c r="AD216" s="27"/>
      <c r="AE216" s="14"/>
      <c r="AF216" s="27"/>
      <c r="AG216" s="14"/>
      <c r="AH216" s="27"/>
      <c r="AI216" s="14"/>
      <c r="AJ216" s="27"/>
      <c r="AK216" s="14"/>
      <c r="AL216" s="27"/>
      <c r="AM216" s="14"/>
      <c r="AN216" s="27"/>
      <c r="AO216" s="14"/>
      <c r="AP216" s="27"/>
      <c r="AQ216" s="14"/>
      <c r="AR216" s="27"/>
      <c r="AS216" s="14"/>
      <c r="AT216" s="27"/>
      <c r="AU216" s="14"/>
      <c r="AV216" s="27"/>
      <c r="AW216" s="14"/>
      <c r="AX216" s="27"/>
      <c r="AY216" s="14"/>
      <c r="AZ216" s="14"/>
      <c r="BA216" s="14"/>
      <c r="BB216" s="27"/>
      <c r="BC216" s="14"/>
      <c r="BD216" s="14"/>
      <c r="BH216" s="21" t="s">
        <v>248</v>
      </c>
      <c r="CH216" t="s">
        <v>76</v>
      </c>
    </row>
    <row r="217" spans="1:86" ht="18" x14ac:dyDescent="0.25">
      <c r="A217" s="26"/>
      <c r="B217" s="26"/>
      <c r="C217" s="26"/>
      <c r="D217" s="26"/>
      <c r="E217" s="57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30"/>
      <c r="W217" s="30"/>
      <c r="X217" s="27"/>
      <c r="Y217" s="30"/>
      <c r="Z217" s="27"/>
      <c r="AA217" s="30"/>
      <c r="AB217" s="27"/>
      <c r="AC217" s="30"/>
      <c r="AD217" s="27"/>
      <c r="AE217" s="30"/>
      <c r="AF217" s="27"/>
      <c r="AG217" s="30"/>
      <c r="AH217" s="27"/>
      <c r="AI217" s="30"/>
      <c r="AJ217" s="27"/>
      <c r="AK217" s="30"/>
      <c r="AL217" s="27"/>
      <c r="AM217" s="30"/>
      <c r="AN217" s="27"/>
      <c r="AO217" s="30"/>
      <c r="AP217" s="27"/>
      <c r="AQ217" s="30"/>
      <c r="AR217" s="27"/>
      <c r="AS217" s="30"/>
      <c r="AT217" s="27"/>
      <c r="AU217" s="30"/>
      <c r="AV217" s="27"/>
      <c r="AW217" s="30"/>
      <c r="AX217" s="27"/>
      <c r="AY217" s="30"/>
      <c r="AZ217" s="30"/>
      <c r="BA217" s="30"/>
      <c r="BB217" s="27"/>
      <c r="BC217" s="30"/>
      <c r="BD217" s="30"/>
      <c r="BH217" s="21" t="s">
        <v>248</v>
      </c>
      <c r="BJ217" s="138">
        <v>1320</v>
      </c>
      <c r="BK217" s="138">
        <v>1350</v>
      </c>
      <c r="BL217" s="138">
        <v>1380</v>
      </c>
      <c r="BM217" s="138">
        <v>1410</v>
      </c>
      <c r="BN217" s="138">
        <v>1450</v>
      </c>
      <c r="BO217" s="138">
        <v>1490</v>
      </c>
      <c r="BP217" s="139">
        <v>1520</v>
      </c>
      <c r="BQ217" s="9">
        <v>1550</v>
      </c>
      <c r="BR217" s="9">
        <v>1580</v>
      </c>
      <c r="BS217" s="9">
        <v>1610</v>
      </c>
      <c r="BT217" s="9">
        <v>1650</v>
      </c>
      <c r="BU217" s="9">
        <v>1680</v>
      </c>
      <c r="BV217" s="9">
        <v>1720</v>
      </c>
      <c r="BW217" s="9">
        <v>1750</v>
      </c>
      <c r="BX217" s="9">
        <v>1780</v>
      </c>
      <c r="BY217" s="9">
        <v>1810</v>
      </c>
      <c r="BZ217" s="9">
        <v>1840</v>
      </c>
      <c r="CA217" s="9">
        <v>1870</v>
      </c>
      <c r="CB217" s="9">
        <v>1900</v>
      </c>
      <c r="CC217" s="9">
        <v>1930</v>
      </c>
      <c r="CD217" s="9">
        <v>1960</v>
      </c>
      <c r="CE217" s="9">
        <v>1990</v>
      </c>
      <c r="CF217" s="89">
        <v>2015</v>
      </c>
      <c r="CH217" t="s">
        <v>76</v>
      </c>
    </row>
    <row r="218" spans="1:86" ht="18" x14ac:dyDescent="0.25">
      <c r="A218" s="28"/>
      <c r="B218" s="26"/>
      <c r="C218" s="26"/>
      <c r="D218" s="26"/>
      <c r="E218" s="57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14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H218" s="21" t="s">
        <v>248</v>
      </c>
      <c r="BI218" s="109" t="s">
        <v>186</v>
      </c>
      <c r="BJ218" s="14">
        <f>F172</f>
        <v>25</v>
      </c>
      <c r="BK218" s="14">
        <f>J172</f>
        <v>40</v>
      </c>
      <c r="BL218" s="30">
        <f>L172</f>
        <v>45</v>
      </c>
      <c r="BM218" s="30">
        <f>N172</f>
        <v>49</v>
      </c>
      <c r="BN218" s="14">
        <f>P172</f>
        <v>57</v>
      </c>
      <c r="BO218" s="14">
        <f>R172</f>
        <v>67</v>
      </c>
      <c r="BP218" s="14">
        <f>T172</f>
        <v>79</v>
      </c>
      <c r="BQ218" s="14">
        <f>U172</f>
        <v>96</v>
      </c>
      <c r="BR218" s="14">
        <f>W172</f>
        <v>115</v>
      </c>
      <c r="BS218" s="14">
        <f>Y172</f>
        <v>134</v>
      </c>
      <c r="BT218" s="14">
        <f>AA172</f>
        <v>220</v>
      </c>
      <c r="BU218" s="14">
        <f>AC172</f>
        <v>380</v>
      </c>
      <c r="BV218" s="14">
        <f>AE172</f>
        <v>621</v>
      </c>
      <c r="BW218" s="14">
        <f>AG172</f>
        <v>847</v>
      </c>
      <c r="BX218" s="14">
        <f>AI172</f>
        <v>1108</v>
      </c>
      <c r="BY218" s="14">
        <f>AK172</f>
        <v>1396</v>
      </c>
      <c r="BZ218" s="14">
        <f>AM172</f>
        <v>1758</v>
      </c>
      <c r="CA218" s="14">
        <f>AO172</f>
        <v>2162</v>
      </c>
      <c r="CB218" s="14">
        <f>AQ172</f>
        <v>2791</v>
      </c>
      <c r="CC218" s="14">
        <f>AS172</f>
        <v>3179</v>
      </c>
      <c r="CD218" s="14">
        <f>AU172</f>
        <v>3602</v>
      </c>
      <c r="CE218" s="14">
        <f>AW172</f>
        <v>3956</v>
      </c>
      <c r="CF218" s="14">
        <f>AY172</f>
        <v>4281</v>
      </c>
      <c r="CH218" t="s">
        <v>76</v>
      </c>
    </row>
    <row r="219" spans="1:86" ht="18" x14ac:dyDescent="0.25">
      <c r="A219" s="26"/>
      <c r="B219" s="26"/>
      <c r="C219" s="26"/>
      <c r="D219" s="26"/>
      <c r="E219" s="57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14"/>
      <c r="W219" s="14"/>
      <c r="X219" s="27"/>
      <c r="Y219" s="14"/>
      <c r="Z219" s="27"/>
      <c r="AA219" s="14"/>
      <c r="AB219" s="27"/>
      <c r="AC219" s="14"/>
      <c r="AD219" s="27"/>
      <c r="AE219" s="14"/>
      <c r="AF219" s="27"/>
      <c r="AG219" s="14"/>
      <c r="AH219" s="27"/>
      <c r="AI219" s="14"/>
      <c r="AJ219" s="27"/>
      <c r="AK219" s="14"/>
      <c r="AL219" s="27"/>
      <c r="AM219" s="14"/>
      <c r="AN219" s="27"/>
      <c r="AO219" s="14"/>
      <c r="AP219" s="27"/>
      <c r="AQ219" s="14"/>
      <c r="AR219" s="27"/>
      <c r="AS219" s="14"/>
      <c r="AT219" s="27"/>
      <c r="AU219" s="14"/>
      <c r="AV219" s="27"/>
      <c r="AW219" s="14"/>
      <c r="AX219" s="27"/>
      <c r="AY219" s="14"/>
      <c r="AZ219" s="14"/>
      <c r="BA219" s="14"/>
      <c r="BB219" s="27"/>
      <c r="BC219" s="14"/>
      <c r="BD219" s="14"/>
      <c r="BH219" s="21" t="s">
        <v>248</v>
      </c>
      <c r="BI219" s="109"/>
      <c r="BK219" s="14"/>
      <c r="BL219" s="30"/>
      <c r="BM219" s="30"/>
      <c r="CH219" t="s">
        <v>76</v>
      </c>
    </row>
    <row r="220" spans="1:86" ht="18" x14ac:dyDescent="0.25">
      <c r="A220" s="26"/>
      <c r="B220" s="26"/>
      <c r="C220" s="26"/>
      <c r="D220" s="26"/>
      <c r="E220" s="57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14"/>
      <c r="W220" s="14"/>
      <c r="X220" s="27"/>
      <c r="Y220" s="14"/>
      <c r="Z220" s="27"/>
      <c r="AA220" s="14"/>
      <c r="AB220" s="27"/>
      <c r="AC220" s="14"/>
      <c r="AD220" s="27"/>
      <c r="AE220" s="14"/>
      <c r="AF220" s="27"/>
      <c r="AG220" s="14"/>
      <c r="AH220" s="27"/>
      <c r="AI220" s="14"/>
      <c r="AJ220" s="27"/>
      <c r="AK220" s="14"/>
      <c r="AL220" s="27"/>
      <c r="AM220" s="14"/>
      <c r="AN220" s="27"/>
      <c r="AO220" s="14"/>
      <c r="AP220" s="27"/>
      <c r="AQ220" s="14"/>
      <c r="AR220" s="27"/>
      <c r="AS220" s="14"/>
      <c r="AT220" s="27"/>
      <c r="AU220" s="14"/>
      <c r="AV220" s="27"/>
      <c r="AW220" s="14"/>
      <c r="AX220" s="27"/>
      <c r="AY220" s="14"/>
      <c r="AZ220" s="14"/>
      <c r="BA220" s="14"/>
      <c r="BB220" s="27"/>
      <c r="BC220" s="14"/>
      <c r="BD220" s="14"/>
      <c r="BH220" s="21" t="s">
        <v>248</v>
      </c>
      <c r="BI220" s="109"/>
      <c r="BK220" s="14"/>
      <c r="BL220" s="14"/>
      <c r="BM220" s="14"/>
      <c r="CH220" t="s">
        <v>76</v>
      </c>
    </row>
    <row r="221" spans="1:86" ht="18" x14ac:dyDescent="0.25">
      <c r="A221" s="26"/>
      <c r="B221" s="26"/>
      <c r="C221" s="26"/>
      <c r="D221" s="26"/>
      <c r="E221" s="57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30"/>
      <c r="W221" s="30"/>
      <c r="X221" s="27"/>
      <c r="Y221" s="30"/>
      <c r="Z221" s="27"/>
      <c r="AA221" s="30"/>
      <c r="AB221" s="27"/>
      <c r="AC221" s="30"/>
      <c r="AD221" s="27"/>
      <c r="AE221" s="30"/>
      <c r="AF221" s="27"/>
      <c r="AG221" s="30"/>
      <c r="AH221" s="27"/>
      <c r="AI221" s="30"/>
      <c r="AJ221" s="27"/>
      <c r="AK221" s="30"/>
      <c r="AL221" s="27"/>
      <c r="AM221" s="30"/>
      <c r="AN221" s="27"/>
      <c r="AO221" s="30"/>
      <c r="AP221" s="27"/>
      <c r="AQ221" s="30"/>
      <c r="AR221" s="27"/>
      <c r="AS221" s="30"/>
      <c r="AT221" s="27"/>
      <c r="AU221" s="30"/>
      <c r="AV221" s="27"/>
      <c r="AW221" s="30"/>
      <c r="AX221" s="27"/>
      <c r="AY221" s="30"/>
      <c r="AZ221" s="30"/>
      <c r="BA221" s="30"/>
      <c r="BB221" s="27"/>
      <c r="BC221" s="30"/>
      <c r="BD221" s="30"/>
      <c r="BH221" s="21" t="s">
        <v>248</v>
      </c>
      <c r="BI221" s="109" t="s">
        <v>71</v>
      </c>
      <c r="BK221" s="14"/>
      <c r="BL221" s="14"/>
      <c r="BM221" s="14"/>
      <c r="BP221" s="4">
        <f>T96</f>
        <v>70</v>
      </c>
      <c r="BQ221" s="4">
        <f>V96</f>
        <v>80</v>
      </c>
      <c r="BR221" s="4">
        <f>W96</f>
        <v>90</v>
      </c>
      <c r="BS221" s="4">
        <f>Y96</f>
        <v>100</v>
      </c>
      <c r="BT221" s="4">
        <f>AA96</f>
        <v>160</v>
      </c>
      <c r="BU221" s="4">
        <f>AC96</f>
        <v>280</v>
      </c>
      <c r="BV221" s="4">
        <f>AE96</f>
        <v>450</v>
      </c>
      <c r="BW221" s="4">
        <f>AG96</f>
        <v>600</v>
      </c>
      <c r="BX221" s="4">
        <f>AI96</f>
        <v>750</v>
      </c>
      <c r="BY221" s="4">
        <f>AK96</f>
        <v>900</v>
      </c>
      <c r="BZ221" s="4">
        <f>AM96</f>
        <v>1000</v>
      </c>
      <c r="CA221" s="4">
        <f>AO96</f>
        <v>1070</v>
      </c>
      <c r="CB221" s="4">
        <f>AQ96</f>
        <v>1110</v>
      </c>
      <c r="CC221" s="4">
        <f>AS96</f>
        <v>1160</v>
      </c>
      <c r="CD221" s="4">
        <v>1200</v>
      </c>
      <c r="CE221" s="4">
        <f>AW96</f>
        <v>1210</v>
      </c>
      <c r="CF221" s="14">
        <f>AY96</f>
        <v>1250</v>
      </c>
      <c r="CH221" t="s">
        <v>76</v>
      </c>
    </row>
    <row r="222" spans="1:86" ht="18" x14ac:dyDescent="0.25">
      <c r="A222" s="26"/>
      <c r="B222" s="26"/>
      <c r="C222" s="26"/>
      <c r="D222" s="26"/>
      <c r="E222" s="57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14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H222" s="21" t="s">
        <v>248</v>
      </c>
      <c r="BI222" s="109"/>
      <c r="BK222" s="14"/>
      <c r="BL222" s="30"/>
      <c r="BM222" s="30"/>
      <c r="CH222" t="s">
        <v>76</v>
      </c>
    </row>
    <row r="223" spans="1:86" ht="18" x14ac:dyDescent="0.25">
      <c r="A223" s="26"/>
      <c r="B223" s="26"/>
      <c r="C223" s="26"/>
      <c r="D223" s="26"/>
      <c r="E223" s="57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14"/>
      <c r="W223" s="14"/>
      <c r="X223" s="27"/>
      <c r="Y223" s="14"/>
      <c r="Z223" s="27"/>
      <c r="AA223" s="14"/>
      <c r="AB223" s="27"/>
      <c r="AC223" s="14"/>
      <c r="AD223" s="27"/>
      <c r="AE223" s="14"/>
      <c r="AF223" s="27"/>
      <c r="AG223" s="14"/>
      <c r="AH223" s="27"/>
      <c r="AI223" s="14"/>
      <c r="AJ223" s="27"/>
      <c r="AK223" s="14"/>
      <c r="AL223" s="27"/>
      <c r="AM223" s="14"/>
      <c r="AN223" s="27"/>
      <c r="AO223" s="14"/>
      <c r="AP223" s="27"/>
      <c r="AQ223" s="14"/>
      <c r="AR223" s="27"/>
      <c r="AS223" s="14"/>
      <c r="AT223" s="27"/>
      <c r="AU223" s="14"/>
      <c r="AV223" s="27"/>
      <c r="AW223" s="14"/>
      <c r="AX223" s="27"/>
      <c r="AY223" s="14"/>
      <c r="AZ223" s="14"/>
      <c r="BA223" s="14"/>
      <c r="BB223" s="27"/>
      <c r="BC223" s="14"/>
      <c r="BD223" s="14"/>
      <c r="BH223" s="21" t="s">
        <v>248</v>
      </c>
      <c r="BI223" s="109"/>
      <c r="BK223" s="14"/>
      <c r="BL223" s="14"/>
      <c r="BM223" s="14"/>
      <c r="CH223" t="s">
        <v>76</v>
      </c>
    </row>
    <row r="224" spans="1:86" ht="18" x14ac:dyDescent="0.25">
      <c r="A224" s="26"/>
      <c r="B224" s="26"/>
      <c r="C224" s="26"/>
      <c r="D224" s="26"/>
      <c r="E224" s="57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14"/>
      <c r="W224" s="14"/>
      <c r="X224" s="27"/>
      <c r="Y224" s="14"/>
      <c r="Z224" s="27"/>
      <c r="AA224" s="14"/>
      <c r="AB224" s="27"/>
      <c r="AC224" s="14"/>
      <c r="AD224" s="27"/>
      <c r="AE224" s="14"/>
      <c r="AF224" s="27"/>
      <c r="AG224" s="14"/>
      <c r="AH224" s="27"/>
      <c r="AI224" s="14"/>
      <c r="AJ224" s="27"/>
      <c r="AK224" s="14"/>
      <c r="AL224" s="27"/>
      <c r="AM224" s="14"/>
      <c r="AN224" s="27"/>
      <c r="AO224" s="14"/>
      <c r="AP224" s="27"/>
      <c r="AQ224" s="14"/>
      <c r="AR224" s="27"/>
      <c r="AS224" s="14"/>
      <c r="AT224" s="27"/>
      <c r="AU224" s="14"/>
      <c r="AV224" s="27"/>
      <c r="AW224" s="14"/>
      <c r="AX224" s="27"/>
      <c r="AY224" s="14"/>
      <c r="AZ224" s="14"/>
      <c r="BA224" s="14"/>
      <c r="BB224" s="27"/>
      <c r="BC224" s="14"/>
      <c r="BD224" s="14"/>
      <c r="BH224" s="21" t="s">
        <v>248</v>
      </c>
      <c r="BI224" s="109" t="s">
        <v>72</v>
      </c>
      <c r="BK224" s="14"/>
      <c r="BL224" s="14"/>
      <c r="BM224" s="14"/>
      <c r="BP224" s="4">
        <f>T95</f>
        <v>5</v>
      </c>
      <c r="BQ224" s="4">
        <f>V95</f>
        <v>10</v>
      </c>
      <c r="BR224" s="4">
        <f>W95</f>
        <v>15</v>
      </c>
      <c r="BS224" s="4">
        <f>Y95</f>
        <v>20</v>
      </c>
      <c r="BT224" s="4">
        <f>AA95</f>
        <v>30</v>
      </c>
      <c r="BU224" s="4">
        <f>AC95</f>
        <v>50</v>
      </c>
      <c r="BV224" s="4">
        <f>AE95</f>
        <v>100</v>
      </c>
      <c r="BW224" s="4">
        <f>AG95</f>
        <v>150</v>
      </c>
      <c r="BX224" s="4">
        <f>AI95</f>
        <v>200</v>
      </c>
      <c r="BY224" s="4">
        <f>AK95</f>
        <v>250</v>
      </c>
      <c r="BZ224" s="4">
        <f>AM95</f>
        <v>300</v>
      </c>
      <c r="CA224" s="4">
        <f>AO95</f>
        <v>350</v>
      </c>
      <c r="CB224" s="4">
        <f>AQ95</f>
        <v>400</v>
      </c>
      <c r="CC224" s="4">
        <f>AS95</f>
        <v>450</v>
      </c>
      <c r="CD224" s="4">
        <f>AU95</f>
        <v>500</v>
      </c>
      <c r="CE224" s="4">
        <f>AW95</f>
        <v>560</v>
      </c>
      <c r="CF224" s="4">
        <f>AY95</f>
        <v>600</v>
      </c>
      <c r="CH224" t="s">
        <v>76</v>
      </c>
    </row>
    <row r="225" spans="1:86" ht="18" x14ac:dyDescent="0.25">
      <c r="A225" s="26"/>
      <c r="B225" s="26"/>
      <c r="C225" s="26"/>
      <c r="D225" s="26"/>
      <c r="E225" s="57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30"/>
      <c r="W225" s="30"/>
      <c r="X225" s="27"/>
      <c r="Y225" s="30"/>
      <c r="Z225" s="27"/>
      <c r="AA225" s="30"/>
      <c r="AB225" s="27"/>
      <c r="AC225" s="30"/>
      <c r="AD225" s="27"/>
      <c r="AE225" s="30"/>
      <c r="AF225" s="27"/>
      <c r="AG225" s="30"/>
      <c r="AH225" s="27"/>
      <c r="AI225" s="30"/>
      <c r="AJ225" s="27"/>
      <c r="AK225" s="30"/>
      <c r="AL225" s="27"/>
      <c r="AM225" s="30"/>
      <c r="AN225" s="27"/>
      <c r="AO225" s="30"/>
      <c r="AP225" s="27"/>
      <c r="AQ225" s="30"/>
      <c r="AR225" s="27"/>
      <c r="AS225" s="30"/>
      <c r="AT225" s="27"/>
      <c r="AU225" s="30"/>
      <c r="AV225" s="27"/>
      <c r="AW225" s="30"/>
      <c r="AX225" s="27"/>
      <c r="AY225" s="30"/>
      <c r="AZ225" s="30"/>
      <c r="BA225" s="30"/>
      <c r="BB225" s="27"/>
      <c r="BC225" s="30"/>
      <c r="BD225" s="30"/>
      <c r="BH225" s="21" t="s">
        <v>248</v>
      </c>
      <c r="BI225" s="109"/>
      <c r="BK225" s="14"/>
      <c r="BL225" s="14"/>
      <c r="BM225" s="14"/>
      <c r="CH225" t="s">
        <v>76</v>
      </c>
    </row>
    <row r="226" spans="1:86" ht="18" x14ac:dyDescent="0.25">
      <c r="A226" s="26"/>
      <c r="B226" s="26"/>
      <c r="C226" s="26"/>
      <c r="D226" s="26"/>
      <c r="E226" s="57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30"/>
      <c r="W226" s="30"/>
      <c r="X226" s="27"/>
      <c r="Y226" s="30"/>
      <c r="Z226" s="27"/>
      <c r="AA226" s="30"/>
      <c r="AB226" s="27"/>
      <c r="AC226" s="30"/>
      <c r="AD226" s="27"/>
      <c r="AE226" s="30"/>
      <c r="AF226" s="27"/>
      <c r="AG226" s="30"/>
      <c r="AH226" s="27"/>
      <c r="AI226" s="30"/>
      <c r="AJ226" s="27"/>
      <c r="AK226" s="30"/>
      <c r="AL226" s="27"/>
      <c r="AM226" s="30"/>
      <c r="AN226" s="27"/>
      <c r="AO226" s="30"/>
      <c r="AP226" s="27"/>
      <c r="AQ226" s="30"/>
      <c r="AR226" s="27"/>
      <c r="AS226" s="30"/>
      <c r="AT226" s="27"/>
      <c r="AU226" s="30"/>
      <c r="AV226" s="27"/>
      <c r="AW226" s="30"/>
      <c r="AX226" s="27"/>
      <c r="AY226" s="30"/>
      <c r="AZ226" s="30"/>
      <c r="BA226" s="30"/>
      <c r="BB226" s="27"/>
      <c r="BC226" s="30"/>
      <c r="BD226" s="30"/>
      <c r="BH226" s="21" t="s">
        <v>248</v>
      </c>
      <c r="BI226" s="109"/>
      <c r="BK226" s="14"/>
      <c r="BL226" s="30"/>
      <c r="BM226" s="30"/>
      <c r="CH226" t="s">
        <v>76</v>
      </c>
    </row>
    <row r="227" spans="1:86" ht="18" x14ac:dyDescent="0.25">
      <c r="B227" s="26"/>
      <c r="C227" s="26"/>
      <c r="D227" s="26"/>
      <c r="E227" s="57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14"/>
      <c r="W227" s="14"/>
      <c r="X227" s="27"/>
      <c r="Y227" s="14"/>
      <c r="Z227" s="27"/>
      <c r="AA227" s="14"/>
      <c r="AB227" s="27"/>
      <c r="AC227" s="14"/>
      <c r="AD227" s="27"/>
      <c r="AE227" s="14"/>
      <c r="AF227" s="27"/>
      <c r="AG227" s="14"/>
      <c r="AH227" s="27"/>
      <c r="AI227" s="14"/>
      <c r="AJ227" s="27"/>
      <c r="AK227" s="14"/>
      <c r="AL227" s="27"/>
      <c r="AM227" s="14"/>
      <c r="AN227" s="27"/>
      <c r="AO227" s="14"/>
      <c r="AP227" s="27"/>
      <c r="AQ227" s="14"/>
      <c r="AR227" s="27"/>
      <c r="AS227" s="14"/>
      <c r="AT227" s="27"/>
      <c r="AU227" s="14"/>
      <c r="AV227" s="27"/>
      <c r="AW227" s="14"/>
      <c r="AX227" s="27"/>
      <c r="AY227" s="14"/>
      <c r="AZ227" s="14"/>
      <c r="BA227" s="14"/>
      <c r="BB227" s="27"/>
      <c r="BC227" s="14"/>
      <c r="BD227" s="14"/>
      <c r="BH227" s="21" t="s">
        <v>248</v>
      </c>
      <c r="BI227" s="109" t="s">
        <v>63</v>
      </c>
      <c r="BK227" s="14"/>
      <c r="BL227" s="14"/>
      <c r="BM227" s="14"/>
      <c r="BP227" s="4">
        <f>F226</f>
        <v>0</v>
      </c>
      <c r="BQ227" s="4">
        <f>U226</f>
        <v>0</v>
      </c>
      <c r="BR227" s="4">
        <f>W226</f>
        <v>0</v>
      </c>
      <c r="BS227" s="4">
        <f>Y226</f>
        <v>0</v>
      </c>
      <c r="BT227" s="4">
        <f>AA226</f>
        <v>0</v>
      </c>
      <c r="BU227" s="4">
        <f>AC226</f>
        <v>0</v>
      </c>
      <c r="BV227" s="4">
        <f>AE226</f>
        <v>0</v>
      </c>
      <c r="BW227" s="4">
        <f>AG226</f>
        <v>0</v>
      </c>
      <c r="BX227" s="4">
        <f>AI134</f>
        <v>10</v>
      </c>
      <c r="BY227" s="4">
        <f>AK134</f>
        <v>17</v>
      </c>
      <c r="BZ227" s="4">
        <f>AM134</f>
        <v>77</v>
      </c>
      <c r="CA227" s="4">
        <f>AO134</f>
        <v>130</v>
      </c>
      <c r="CB227" s="4">
        <f>AQ134</f>
        <v>250</v>
      </c>
      <c r="CC227" s="4">
        <f>AS134</f>
        <v>350</v>
      </c>
      <c r="CD227" s="4">
        <f>AU134</f>
        <v>490</v>
      </c>
      <c r="CE227" s="4">
        <f>AW134</f>
        <v>580</v>
      </c>
      <c r="CF227" s="4">
        <f>AY134</f>
        <v>660</v>
      </c>
      <c r="CH227" t="s">
        <v>76</v>
      </c>
    </row>
    <row r="228" spans="1:86" ht="18" x14ac:dyDescent="0.25">
      <c r="A228" s="26"/>
      <c r="B228" s="26"/>
      <c r="C228" s="26"/>
      <c r="D228" s="26"/>
      <c r="E228" s="57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14"/>
      <c r="W228" s="14"/>
      <c r="X228" s="27"/>
      <c r="Y228" s="14"/>
      <c r="Z228" s="27"/>
      <c r="AA228" s="14"/>
      <c r="AB228" s="27"/>
      <c r="AC228" s="14"/>
      <c r="AD228" s="27"/>
      <c r="AE228" s="14"/>
      <c r="AF228" s="27"/>
      <c r="AG228" s="14"/>
      <c r="AH228" s="27"/>
      <c r="AI228" s="14"/>
      <c r="AJ228" s="27"/>
      <c r="AK228" s="14"/>
      <c r="AL228" s="27"/>
      <c r="AM228" s="14"/>
      <c r="AN228" s="27"/>
      <c r="AO228" s="14"/>
      <c r="AP228" s="27"/>
      <c r="AQ228" s="14"/>
      <c r="AR228" s="27"/>
      <c r="AS228" s="14"/>
      <c r="AT228" s="27"/>
      <c r="AU228" s="14"/>
      <c r="AV228" s="27"/>
      <c r="AW228" s="14"/>
      <c r="AX228" s="27"/>
      <c r="AY228" s="14"/>
      <c r="AZ228" s="14"/>
      <c r="BA228" s="14"/>
      <c r="BB228" s="27"/>
      <c r="BC228" s="14"/>
      <c r="BD228" s="14"/>
      <c r="BH228" s="21" t="s">
        <v>248</v>
      </c>
      <c r="BI228" s="109"/>
      <c r="BK228" s="32"/>
      <c r="BL228" s="34"/>
      <c r="BM228" s="34"/>
      <c r="CH228" t="s">
        <v>76</v>
      </c>
    </row>
    <row r="229" spans="1:86" ht="18" x14ac:dyDescent="0.25">
      <c r="A229" s="26"/>
      <c r="B229" s="26"/>
      <c r="C229" s="26"/>
      <c r="D229" s="26"/>
      <c r="E229" s="57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30"/>
      <c r="W229" s="30"/>
      <c r="X229" s="27"/>
      <c r="Y229" s="30"/>
      <c r="Z229" s="27"/>
      <c r="AA229" s="30"/>
      <c r="AB229" s="27"/>
      <c r="AC229" s="30"/>
      <c r="AD229" s="27"/>
      <c r="AE229" s="30"/>
      <c r="AF229" s="27"/>
      <c r="AG229" s="30"/>
      <c r="AH229" s="27"/>
      <c r="AI229" s="30"/>
      <c r="AJ229" s="27"/>
      <c r="AK229" s="30"/>
      <c r="AL229" s="27"/>
      <c r="AM229" s="30"/>
      <c r="AN229" s="27"/>
      <c r="AO229" s="30"/>
      <c r="AP229" s="27"/>
      <c r="AQ229" s="30"/>
      <c r="AR229" s="27"/>
      <c r="AS229" s="30"/>
      <c r="AT229" s="27"/>
      <c r="AU229" s="30"/>
      <c r="AV229" s="27"/>
      <c r="AW229" s="30"/>
      <c r="AX229" s="27"/>
      <c r="AY229" s="30"/>
      <c r="AZ229" s="30"/>
      <c r="BA229" s="30"/>
      <c r="BB229" s="27"/>
      <c r="BC229" s="30"/>
      <c r="BD229" s="30"/>
      <c r="BH229" s="21" t="s">
        <v>248</v>
      </c>
      <c r="BI229" s="109"/>
      <c r="BK229" s="32"/>
      <c r="BL229" s="34"/>
      <c r="BM229" s="34"/>
      <c r="CH229" t="s">
        <v>76</v>
      </c>
    </row>
    <row r="230" spans="1:86" ht="18" x14ac:dyDescent="0.25">
      <c r="A230" s="26"/>
      <c r="B230" s="26"/>
      <c r="C230" s="26"/>
      <c r="D230" s="26"/>
      <c r="E230" s="57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30"/>
      <c r="W230" s="30"/>
      <c r="X230" s="27"/>
      <c r="Y230" s="30"/>
      <c r="Z230" s="27"/>
      <c r="AA230" s="30"/>
      <c r="AB230" s="27"/>
      <c r="AC230" s="30"/>
      <c r="AD230" s="27"/>
      <c r="AE230" s="30"/>
      <c r="AF230" s="27"/>
      <c r="AG230" s="30"/>
      <c r="AH230" s="27"/>
      <c r="AI230" s="30"/>
      <c r="AJ230" s="27"/>
      <c r="AK230" s="30"/>
      <c r="AL230" s="27"/>
      <c r="AM230" s="30"/>
      <c r="AN230" s="27"/>
      <c r="AO230" s="30"/>
      <c r="AP230" s="27"/>
      <c r="AQ230" s="30"/>
      <c r="AR230" s="27"/>
      <c r="AS230" s="30"/>
      <c r="AT230" s="27"/>
      <c r="AU230" s="30"/>
      <c r="AV230" s="27"/>
      <c r="AW230" s="30"/>
      <c r="AX230" s="27"/>
      <c r="AY230" s="30"/>
      <c r="AZ230" s="30"/>
      <c r="BA230" s="30"/>
      <c r="BB230" s="27"/>
      <c r="BC230" s="30"/>
      <c r="BD230" s="30"/>
      <c r="BH230" s="21" t="s">
        <v>248</v>
      </c>
      <c r="BI230" s="109" t="s">
        <v>184</v>
      </c>
      <c r="BK230" s="32"/>
      <c r="BL230" s="33"/>
      <c r="BM230" s="33"/>
      <c r="BP230" s="4">
        <f>BL279</f>
        <v>0</v>
      </c>
      <c r="BQ230" s="4">
        <f>U186</f>
        <v>0</v>
      </c>
      <c r="BR230" s="14">
        <f>W186</f>
        <v>0</v>
      </c>
      <c r="BS230" s="4">
        <f>Y186</f>
        <v>0</v>
      </c>
      <c r="BT230" s="4">
        <f>AA186</f>
        <v>0</v>
      </c>
      <c r="BU230" s="4">
        <f>AC186</f>
        <v>0</v>
      </c>
      <c r="BV230" s="4">
        <f>AE186</f>
        <v>0</v>
      </c>
      <c r="BW230" s="4">
        <f>AG186</f>
        <v>0</v>
      </c>
      <c r="BX230" s="4">
        <f>AI186</f>
        <v>0</v>
      </c>
      <c r="BY230" s="4">
        <f>AK186</f>
        <v>0</v>
      </c>
      <c r="BZ230" s="4">
        <f>AM120</f>
        <v>50</v>
      </c>
      <c r="CA230" s="4">
        <f>AO120</f>
        <v>150</v>
      </c>
      <c r="CB230" s="4">
        <f>AQ120</f>
        <v>500</v>
      </c>
      <c r="CC230" s="4">
        <f>AS120</f>
        <v>800</v>
      </c>
      <c r="CD230" s="4">
        <f>AU120</f>
        <v>1050</v>
      </c>
      <c r="CE230" s="4">
        <f>AW120</f>
        <v>1250</v>
      </c>
      <c r="CF230" s="4">
        <f>AY120</f>
        <v>1400</v>
      </c>
      <c r="CH230" t="s">
        <v>76</v>
      </c>
    </row>
    <row r="231" spans="1:86" ht="18" x14ac:dyDescent="0.25">
      <c r="A231" s="26"/>
      <c r="B231" s="26"/>
      <c r="C231" s="26"/>
      <c r="D231" s="26"/>
      <c r="E231" s="57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14"/>
      <c r="W231" s="14"/>
      <c r="X231" s="27"/>
      <c r="Y231" s="14"/>
      <c r="Z231" s="27"/>
      <c r="AA231" s="14"/>
      <c r="AB231" s="27"/>
      <c r="AC231" s="14"/>
      <c r="AD231" s="27"/>
      <c r="AE231" s="14"/>
      <c r="AF231" s="27"/>
      <c r="AG231" s="14"/>
      <c r="AH231" s="27"/>
      <c r="AI231" s="14"/>
      <c r="AJ231" s="27"/>
      <c r="AK231" s="14"/>
      <c r="AL231" s="27"/>
      <c r="AM231" s="14"/>
      <c r="AN231" s="27"/>
      <c r="AO231" s="14"/>
      <c r="AP231" s="27"/>
      <c r="AQ231" s="14"/>
      <c r="AR231" s="27"/>
      <c r="AS231" s="14"/>
      <c r="AT231" s="27"/>
      <c r="AU231" s="14"/>
      <c r="AV231" s="27"/>
      <c r="AW231" s="14"/>
      <c r="AX231" s="27"/>
      <c r="AY231" s="14"/>
      <c r="AZ231" s="14"/>
      <c r="BA231" s="14"/>
      <c r="BB231" s="27"/>
      <c r="BC231" s="14"/>
      <c r="BD231" s="14"/>
      <c r="BH231" s="21" t="s">
        <v>248</v>
      </c>
      <c r="CH231" t="s">
        <v>76</v>
      </c>
    </row>
    <row r="232" spans="1:86" ht="18" x14ac:dyDescent="0.25">
      <c r="A232" s="26"/>
      <c r="B232" s="26"/>
      <c r="C232" s="26"/>
      <c r="D232" s="26"/>
      <c r="E232" s="57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14"/>
      <c r="W232" s="14"/>
      <c r="X232" s="27"/>
      <c r="Y232" s="14"/>
      <c r="Z232" s="27"/>
      <c r="AA232" s="14"/>
      <c r="AB232" s="27"/>
      <c r="AC232" s="14"/>
      <c r="AD232" s="27"/>
      <c r="AE232" s="14"/>
      <c r="AF232" s="27"/>
      <c r="AG232" s="14"/>
      <c r="AH232" s="27"/>
      <c r="AI232" s="14"/>
      <c r="AJ232" s="27"/>
      <c r="AK232" s="14"/>
      <c r="AL232" s="27"/>
      <c r="AM232" s="14"/>
      <c r="AN232" s="27"/>
      <c r="AO232" s="14"/>
      <c r="AP232" s="27"/>
      <c r="AQ232" s="14"/>
      <c r="AR232" s="27"/>
      <c r="AS232" s="14"/>
      <c r="AT232" s="27"/>
      <c r="AU232" s="14"/>
      <c r="AV232" s="27"/>
      <c r="AW232" s="14"/>
      <c r="AX232" s="27"/>
      <c r="AY232" s="14"/>
      <c r="AZ232" s="14"/>
      <c r="BA232" s="14"/>
      <c r="BB232" s="27"/>
      <c r="BC232" s="14"/>
      <c r="BD232" s="14"/>
      <c r="BH232" s="21" t="s">
        <v>248</v>
      </c>
      <c r="CH232" t="s">
        <v>76</v>
      </c>
    </row>
    <row r="233" spans="1:86" ht="18" x14ac:dyDescent="0.25">
      <c r="A233" s="26"/>
      <c r="B233" s="26"/>
      <c r="C233" s="26"/>
      <c r="D233" s="26"/>
      <c r="E233" s="57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30"/>
      <c r="W233" s="30"/>
      <c r="X233" s="27"/>
      <c r="Y233" s="30"/>
      <c r="Z233" s="27"/>
      <c r="AA233" s="30"/>
      <c r="AB233" s="27"/>
      <c r="AC233" s="30"/>
      <c r="AD233" s="27"/>
      <c r="AE233" s="30"/>
      <c r="AF233" s="27"/>
      <c r="AG233" s="30"/>
      <c r="AH233" s="27"/>
      <c r="AI233" s="30"/>
      <c r="AJ233" s="27"/>
      <c r="AK233" s="30"/>
      <c r="AL233" s="27"/>
      <c r="AM233" s="30"/>
      <c r="AN233" s="27"/>
      <c r="AO233" s="30"/>
      <c r="AP233" s="27"/>
      <c r="AQ233" s="30"/>
      <c r="AR233" s="27"/>
      <c r="AS233" s="30"/>
      <c r="AT233" s="27"/>
      <c r="AU233" s="30"/>
      <c r="AV233" s="27"/>
      <c r="AW233" s="30"/>
      <c r="AX233" s="27"/>
      <c r="AY233" s="30"/>
      <c r="AZ233" s="30"/>
      <c r="BA233" s="30"/>
      <c r="BB233" s="27"/>
      <c r="BC233" s="30"/>
      <c r="BD233" s="30"/>
      <c r="BH233" s="21" t="s">
        <v>248</v>
      </c>
      <c r="CH233" t="s">
        <v>76</v>
      </c>
    </row>
    <row r="234" spans="1:86" ht="23.25" x14ac:dyDescent="0.35">
      <c r="A234" s="26"/>
      <c r="B234" s="26"/>
      <c r="C234" s="26"/>
      <c r="D234" s="26"/>
      <c r="E234" s="57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30"/>
      <c r="W234" s="30"/>
      <c r="X234" s="27"/>
      <c r="Y234" s="30"/>
      <c r="Z234" s="27"/>
      <c r="AA234" s="30"/>
      <c r="AB234" s="27"/>
      <c r="AC234" s="30"/>
      <c r="AD234" s="27"/>
      <c r="AE234" s="30"/>
      <c r="AF234" s="27"/>
      <c r="AG234" s="30"/>
      <c r="AH234" s="27"/>
      <c r="AI234" s="30"/>
      <c r="AJ234" s="27"/>
      <c r="AK234" s="30"/>
      <c r="AL234" s="27"/>
      <c r="AM234" s="30"/>
      <c r="AN234" s="27"/>
      <c r="AO234" s="30"/>
      <c r="AP234" s="27"/>
      <c r="AQ234" s="30"/>
      <c r="AR234" s="27"/>
      <c r="AS234" s="30"/>
      <c r="AT234" s="27"/>
      <c r="AU234" s="30"/>
      <c r="AV234" s="27"/>
      <c r="AW234" s="30"/>
      <c r="AX234" s="27"/>
      <c r="AY234" s="30"/>
      <c r="AZ234" s="30"/>
      <c r="BA234" s="30"/>
      <c r="BB234" s="27"/>
      <c r="BC234" s="30"/>
      <c r="BD234" s="30"/>
      <c r="BH234" s="21" t="s">
        <v>248</v>
      </c>
      <c r="BL234" s="91"/>
      <c r="BM234" s="91"/>
      <c r="BN234" s="91"/>
      <c r="BO234" s="91"/>
      <c r="BP234" s="91"/>
      <c r="BQ234" s="91"/>
      <c r="BR234" s="91"/>
      <c r="BS234" s="91"/>
      <c r="CH234" t="s">
        <v>76</v>
      </c>
    </row>
    <row r="235" spans="1:86" ht="18" x14ac:dyDescent="0.25">
      <c r="A235" s="26"/>
      <c r="B235" s="26"/>
      <c r="C235" s="26"/>
      <c r="D235" s="26"/>
      <c r="E235" s="57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30"/>
      <c r="W235" s="14"/>
      <c r="X235" s="27"/>
      <c r="Y235" s="14"/>
      <c r="Z235" s="27"/>
      <c r="AA235" s="14"/>
      <c r="AB235" s="27"/>
      <c r="AC235" s="14"/>
      <c r="AD235" s="27"/>
      <c r="AE235" s="14"/>
      <c r="AF235" s="27"/>
      <c r="AG235" s="14"/>
      <c r="AH235" s="27"/>
      <c r="AI235" s="14"/>
      <c r="AJ235" s="27"/>
      <c r="AK235" s="14"/>
      <c r="AL235" s="27"/>
      <c r="AM235" s="14"/>
      <c r="AN235" s="27"/>
      <c r="AO235" s="14"/>
      <c r="AP235" s="27"/>
      <c r="AQ235" s="14"/>
      <c r="AR235" s="27"/>
      <c r="AS235" s="14"/>
      <c r="AT235" s="27"/>
      <c r="AU235" s="14"/>
      <c r="AV235" s="27"/>
      <c r="AW235" s="14"/>
      <c r="AX235" s="27"/>
      <c r="AY235" s="14"/>
      <c r="AZ235" s="14"/>
      <c r="BA235" s="14"/>
      <c r="BB235" s="27"/>
      <c r="BC235" s="14"/>
      <c r="BD235" s="14"/>
      <c r="BF235" s="14"/>
      <c r="BH235" s="21" t="s">
        <v>248</v>
      </c>
      <c r="CH235" t="s">
        <v>76</v>
      </c>
    </row>
    <row r="236" spans="1:86" ht="18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49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1"/>
      <c r="BD236" s="51"/>
      <c r="BF236" s="30"/>
      <c r="BH236" s="21" t="s">
        <v>248</v>
      </c>
      <c r="CH236" t="s">
        <v>76</v>
      </c>
    </row>
    <row r="237" spans="1:86" ht="18" x14ac:dyDescent="0.25">
      <c r="A237" s="26"/>
      <c r="B237" s="26"/>
      <c r="C237" s="26"/>
      <c r="D237" s="26"/>
      <c r="E237" s="57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14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F237" s="30"/>
      <c r="BH237" s="21" t="s">
        <v>248</v>
      </c>
      <c r="CH237" t="s">
        <v>76</v>
      </c>
    </row>
    <row r="238" spans="1:86" ht="18" x14ac:dyDescent="0.25">
      <c r="A238" s="26"/>
      <c r="B238" s="26"/>
      <c r="C238" s="26"/>
      <c r="D238" s="26"/>
      <c r="E238" s="57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14"/>
      <c r="W238" s="14"/>
      <c r="X238" s="27"/>
      <c r="Y238" s="14"/>
      <c r="Z238" s="27"/>
      <c r="AA238" s="14"/>
      <c r="AB238" s="27"/>
      <c r="AC238" s="14"/>
      <c r="AD238" s="27"/>
      <c r="AE238" s="14"/>
      <c r="AF238" s="27"/>
      <c r="AG238" s="14"/>
      <c r="AH238" s="27"/>
      <c r="AI238" s="14"/>
      <c r="AJ238" s="27"/>
      <c r="AK238" s="14"/>
      <c r="AL238" s="27"/>
      <c r="AM238" s="14"/>
      <c r="AN238" s="27"/>
      <c r="AO238" s="14"/>
      <c r="AP238" s="27"/>
      <c r="AQ238" s="14"/>
      <c r="AR238" s="27"/>
      <c r="AS238" s="14"/>
      <c r="AT238" s="27"/>
      <c r="AU238" s="14"/>
      <c r="AV238" s="27"/>
      <c r="AW238" s="14"/>
      <c r="AX238" s="27"/>
      <c r="AY238" s="14"/>
      <c r="AZ238" s="14"/>
      <c r="BA238" s="14"/>
      <c r="BB238" s="27"/>
      <c r="BC238" s="14"/>
      <c r="BD238" s="14"/>
      <c r="BF238" s="14"/>
      <c r="BH238" s="21" t="s">
        <v>248</v>
      </c>
      <c r="CH238" t="s">
        <v>76</v>
      </c>
    </row>
    <row r="239" spans="1:86" ht="18" x14ac:dyDescent="0.25">
      <c r="A239" s="26"/>
      <c r="B239" s="26"/>
      <c r="C239" s="26"/>
      <c r="D239" s="26"/>
      <c r="E239" s="57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14"/>
      <c r="W239" s="14"/>
      <c r="X239" s="27"/>
      <c r="Y239" s="14"/>
      <c r="Z239" s="27"/>
      <c r="AA239" s="14"/>
      <c r="AB239" s="27"/>
      <c r="AC239" s="14"/>
      <c r="AD239" s="27"/>
      <c r="AE239" s="14"/>
      <c r="AF239" s="27"/>
      <c r="AG239" s="14"/>
      <c r="AH239" s="27"/>
      <c r="AI239" s="14"/>
      <c r="AJ239" s="27"/>
      <c r="AK239" s="14"/>
      <c r="AL239" s="27"/>
      <c r="AM239" s="14"/>
      <c r="AN239" s="27"/>
      <c r="AO239" s="14"/>
      <c r="AP239" s="27"/>
      <c r="AQ239" s="14"/>
      <c r="AR239" s="27"/>
      <c r="AS239" s="14"/>
      <c r="AT239" s="27"/>
      <c r="AU239" s="14"/>
      <c r="AV239" s="27"/>
      <c r="AW239" s="14"/>
      <c r="AX239" s="27"/>
      <c r="AY239" s="14"/>
      <c r="AZ239" s="14"/>
      <c r="BA239" s="14"/>
      <c r="BB239" s="27"/>
      <c r="BC239" s="14"/>
      <c r="BD239" s="14"/>
      <c r="BF239" s="14"/>
      <c r="BH239" s="21" t="s">
        <v>248</v>
      </c>
      <c r="CF239" s="4"/>
      <c r="CG239" s="4"/>
      <c r="CH239" t="s">
        <v>76</v>
      </c>
    </row>
    <row r="240" spans="1:86" ht="18" x14ac:dyDescent="0.25">
      <c r="A240" s="26"/>
      <c r="B240" s="26"/>
      <c r="C240" s="26"/>
      <c r="D240" s="26"/>
      <c r="E240" s="57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14"/>
      <c r="W240" s="30"/>
      <c r="X240" s="27"/>
      <c r="Y240" s="30"/>
      <c r="Z240" s="27"/>
      <c r="AA240" s="30"/>
      <c r="AB240" s="27"/>
      <c r="AC240" s="30"/>
      <c r="AD240" s="27"/>
      <c r="AE240" s="30"/>
      <c r="AF240" s="27"/>
      <c r="AG240" s="30"/>
      <c r="AH240" s="27"/>
      <c r="AI240" s="30"/>
      <c r="AJ240" s="27"/>
      <c r="AK240" s="30"/>
      <c r="AL240" s="27"/>
      <c r="AM240" s="30"/>
      <c r="AN240" s="27"/>
      <c r="AO240" s="30"/>
      <c r="AP240" s="27"/>
      <c r="AQ240" s="30"/>
      <c r="AR240" s="27"/>
      <c r="AS240" s="30"/>
      <c r="AT240" s="27"/>
      <c r="AU240" s="30"/>
      <c r="AV240" s="27"/>
      <c r="AW240" s="30"/>
      <c r="AX240" s="27"/>
      <c r="AY240" s="30"/>
      <c r="AZ240" s="30"/>
      <c r="BA240" s="30"/>
      <c r="BB240" s="27"/>
      <c r="BC240" s="30"/>
      <c r="BD240" s="30"/>
      <c r="BF240" s="30"/>
      <c r="BH240" s="21" t="s">
        <v>248</v>
      </c>
      <c r="CF240" s="4"/>
      <c r="CG240" s="4"/>
      <c r="CH240" t="s">
        <v>76</v>
      </c>
    </row>
    <row r="241" spans="1:86" ht="18" x14ac:dyDescent="0.25">
      <c r="A241" s="26"/>
      <c r="B241" s="26"/>
      <c r="C241" s="26"/>
      <c r="D241" s="26"/>
      <c r="E241" s="57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14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F241" s="14"/>
      <c r="BH241" s="21" t="s">
        <v>248</v>
      </c>
      <c r="CH241" t="s">
        <v>76</v>
      </c>
    </row>
    <row r="242" spans="1:86" ht="18" x14ac:dyDescent="0.25">
      <c r="A242" s="26"/>
      <c r="B242" s="26"/>
      <c r="C242" s="26"/>
      <c r="D242" s="26"/>
      <c r="E242" s="57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14"/>
      <c r="W242" s="14"/>
      <c r="X242" s="30"/>
      <c r="Y242" s="14"/>
      <c r="Z242" s="30"/>
      <c r="AA242" s="14"/>
      <c r="AB242" s="30"/>
      <c r="AC242" s="14"/>
      <c r="AD242" s="30"/>
      <c r="AE242" s="14"/>
      <c r="AF242" s="30"/>
      <c r="AG242" s="14"/>
      <c r="AH242" s="30"/>
      <c r="AI242" s="14"/>
      <c r="AJ242" s="30"/>
      <c r="AK242" s="14"/>
      <c r="AL242" s="30"/>
      <c r="AM242" s="14"/>
      <c r="AN242" s="30"/>
      <c r="AO242" s="14"/>
      <c r="AP242" s="30"/>
      <c r="AQ242" s="14"/>
      <c r="AR242" s="30"/>
      <c r="AS242" s="14"/>
      <c r="AT242" s="30"/>
      <c r="AU242" s="14"/>
      <c r="AV242" s="30"/>
      <c r="AW242" s="14"/>
      <c r="AX242" s="30"/>
      <c r="AY242" s="14"/>
      <c r="AZ242" s="14"/>
      <c r="BA242" s="14"/>
      <c r="BB242" s="30"/>
      <c r="BC242" s="14"/>
      <c r="BD242" s="14"/>
      <c r="BF242" s="14"/>
      <c r="BH242" s="21" t="s">
        <v>248</v>
      </c>
      <c r="CH242" t="s">
        <v>76</v>
      </c>
    </row>
    <row r="243" spans="1:86" ht="18" x14ac:dyDescent="0.25">
      <c r="A243" s="26"/>
      <c r="B243" s="26"/>
      <c r="C243" s="26"/>
      <c r="D243" s="26"/>
      <c r="E243" s="57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14"/>
      <c r="W243" s="14"/>
      <c r="X243" s="30"/>
      <c r="Y243" s="14"/>
      <c r="Z243" s="30"/>
      <c r="AA243" s="14"/>
      <c r="AB243" s="30"/>
      <c r="AC243" s="14"/>
      <c r="AD243" s="30"/>
      <c r="AE243" s="14"/>
      <c r="AF243" s="30"/>
      <c r="AG243" s="14"/>
      <c r="AH243" s="30"/>
      <c r="AI243" s="14"/>
      <c r="AJ243" s="30"/>
      <c r="AK243" s="14"/>
      <c r="AL243" s="30"/>
      <c r="AM243" s="14"/>
      <c r="AN243" s="30"/>
      <c r="AO243" s="14"/>
      <c r="AP243" s="30"/>
      <c r="AQ243" s="14"/>
      <c r="AR243" s="30"/>
      <c r="AS243" s="14"/>
      <c r="AT243" s="30"/>
      <c r="AU243" s="14"/>
      <c r="AV243" s="30"/>
      <c r="AW243" s="14"/>
      <c r="AX243" s="30"/>
      <c r="AY243" s="14"/>
      <c r="AZ243" s="14"/>
      <c r="BA243" s="14"/>
      <c r="BB243" s="30"/>
      <c r="BC243" s="14"/>
      <c r="BD243" s="14"/>
      <c r="BF243" s="14"/>
      <c r="BH243" s="21" t="s">
        <v>248</v>
      </c>
      <c r="CH243" t="s">
        <v>76</v>
      </c>
    </row>
    <row r="244" spans="1:86" ht="18" x14ac:dyDescent="0.25">
      <c r="A244" s="26"/>
      <c r="B244" s="26"/>
      <c r="C244" s="26"/>
      <c r="D244" s="26"/>
      <c r="E244" s="57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14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F244" s="30"/>
      <c r="BH244" s="21" t="s">
        <v>248</v>
      </c>
      <c r="CH244" t="s">
        <v>76</v>
      </c>
    </row>
    <row r="245" spans="1:86" ht="18" x14ac:dyDescent="0.25">
      <c r="A245" s="26"/>
      <c r="B245" s="26"/>
      <c r="C245" s="26"/>
      <c r="D245" s="26"/>
      <c r="E245" s="57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14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F245" s="14"/>
      <c r="BH245" s="21" t="s">
        <v>248</v>
      </c>
      <c r="CH245" t="s">
        <v>76</v>
      </c>
    </row>
    <row r="246" spans="1:86" ht="18" x14ac:dyDescent="0.25">
      <c r="A246" s="26"/>
      <c r="B246" s="26"/>
      <c r="C246" s="26"/>
      <c r="D246" s="26"/>
      <c r="E246" s="57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14"/>
      <c r="W246" s="14"/>
      <c r="X246" s="30"/>
      <c r="Y246" s="14"/>
      <c r="Z246" s="30"/>
      <c r="AA246" s="14"/>
      <c r="AB246" s="30"/>
      <c r="AC246" s="14"/>
      <c r="AD246" s="30"/>
      <c r="AE246" s="14"/>
      <c r="AF246" s="30"/>
      <c r="AG246" s="14"/>
      <c r="AH246" s="30"/>
      <c r="AI246" s="14"/>
      <c r="AJ246" s="30"/>
      <c r="AK246" s="14"/>
      <c r="AL246" s="30"/>
      <c r="AM246" s="14"/>
      <c r="AN246" s="30"/>
      <c r="AO246" s="14"/>
      <c r="AP246" s="30"/>
      <c r="AQ246" s="14"/>
      <c r="AR246" s="30"/>
      <c r="AS246" s="14"/>
      <c r="AT246" s="30"/>
      <c r="AU246" s="14"/>
      <c r="AV246" s="30"/>
      <c r="AW246" s="14"/>
      <c r="AX246" s="30"/>
      <c r="AY246" s="14"/>
      <c r="AZ246" s="14"/>
      <c r="BA246" s="14"/>
      <c r="BB246" s="30"/>
      <c r="BC246" s="14"/>
      <c r="BD246" s="14"/>
      <c r="BF246" s="32"/>
      <c r="BH246" s="21" t="s">
        <v>248</v>
      </c>
      <c r="CH246" t="s">
        <v>76</v>
      </c>
    </row>
    <row r="247" spans="1:86" ht="18" x14ac:dyDescent="0.25">
      <c r="A247" s="26"/>
      <c r="B247" s="26"/>
      <c r="C247" s="26"/>
      <c r="D247" s="26"/>
      <c r="E247" s="57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14"/>
      <c r="W247" s="14"/>
      <c r="X247" s="30"/>
      <c r="Y247" s="14"/>
      <c r="Z247" s="30"/>
      <c r="AA247" s="14"/>
      <c r="AB247" s="30"/>
      <c r="AC247" s="14"/>
      <c r="AD247" s="30"/>
      <c r="AE247" s="14"/>
      <c r="AF247" s="30"/>
      <c r="AG247" s="14"/>
      <c r="AH247" s="30"/>
      <c r="AI247" s="14"/>
      <c r="AJ247" s="30"/>
      <c r="AK247" s="14"/>
      <c r="AL247" s="30"/>
      <c r="AM247" s="14"/>
      <c r="AN247" s="30"/>
      <c r="AO247" s="14"/>
      <c r="AP247" s="30"/>
      <c r="AQ247" s="14"/>
      <c r="AR247" s="30"/>
      <c r="AS247" s="14"/>
      <c r="AT247" s="30"/>
      <c r="AU247" s="14"/>
      <c r="AV247" s="30"/>
      <c r="AW247" s="14"/>
      <c r="AX247" s="30"/>
      <c r="AY247" s="14"/>
      <c r="AZ247" s="14"/>
      <c r="BA247" s="14"/>
      <c r="BB247" s="30"/>
      <c r="BC247" s="14"/>
      <c r="BD247" s="14"/>
      <c r="BF247" s="32"/>
      <c r="BH247" s="21" t="s">
        <v>248</v>
      </c>
      <c r="CH247" t="s">
        <v>76</v>
      </c>
    </row>
    <row r="248" spans="1:86" ht="18" x14ac:dyDescent="0.25">
      <c r="A248" s="26"/>
      <c r="B248" s="26"/>
      <c r="C248" s="26"/>
      <c r="D248" s="26"/>
      <c r="E248" s="57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14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F248" s="33"/>
      <c r="BH248" s="21" t="s">
        <v>248</v>
      </c>
      <c r="CH248" t="s">
        <v>76</v>
      </c>
    </row>
    <row r="249" spans="1:86" ht="18" x14ac:dyDescent="0.25">
      <c r="A249" s="26"/>
      <c r="B249" s="26"/>
      <c r="C249" s="26"/>
      <c r="D249" s="26"/>
      <c r="E249" s="57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14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H249" s="21" t="s">
        <v>248</v>
      </c>
      <c r="CH249" t="s">
        <v>76</v>
      </c>
    </row>
    <row r="250" spans="1:86" ht="18" x14ac:dyDescent="0.25">
      <c r="A250" s="26"/>
      <c r="B250" s="26"/>
      <c r="C250" s="26"/>
      <c r="D250" s="26"/>
      <c r="E250" s="57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14"/>
      <c r="W250" s="14"/>
      <c r="X250" s="30"/>
      <c r="Y250" s="14"/>
      <c r="Z250" s="30"/>
      <c r="AA250" s="14"/>
      <c r="AB250" s="30"/>
      <c r="AC250" s="14"/>
      <c r="AD250" s="30"/>
      <c r="AE250" s="14"/>
      <c r="AF250" s="30"/>
      <c r="AG250" s="14"/>
      <c r="AH250" s="30"/>
      <c r="AI250" s="14"/>
      <c r="AJ250" s="30"/>
      <c r="AK250" s="14"/>
      <c r="AL250" s="30"/>
      <c r="AM250" s="14"/>
      <c r="AN250" s="30"/>
      <c r="AO250" s="14"/>
      <c r="AP250" s="30"/>
      <c r="AQ250" s="14"/>
      <c r="AR250" s="30"/>
      <c r="AS250" s="14"/>
      <c r="AT250" s="30"/>
      <c r="AU250" s="14"/>
      <c r="AV250" s="30"/>
      <c r="AW250" s="14"/>
      <c r="AX250" s="30"/>
      <c r="AY250" s="14"/>
      <c r="AZ250" s="14"/>
      <c r="BA250" s="14"/>
      <c r="BB250" s="30"/>
      <c r="BC250" s="14"/>
      <c r="BD250" s="14"/>
      <c r="BF250" s="3"/>
      <c r="BH250" s="21" t="s">
        <v>248</v>
      </c>
      <c r="CH250" t="s">
        <v>76</v>
      </c>
    </row>
    <row r="251" spans="1:86" ht="18" x14ac:dyDescent="0.25">
      <c r="A251" s="26"/>
      <c r="B251" s="26"/>
      <c r="C251" s="26"/>
      <c r="D251" s="26"/>
      <c r="E251" s="57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14"/>
      <c r="W251" s="14"/>
      <c r="X251" s="30"/>
      <c r="Y251" s="14"/>
      <c r="Z251" s="30"/>
      <c r="AA251" s="14"/>
      <c r="AB251" s="30"/>
      <c r="AC251" s="14"/>
      <c r="AD251" s="30"/>
      <c r="AE251" s="14"/>
      <c r="AF251" s="30"/>
      <c r="AG251" s="14"/>
      <c r="AH251" s="30"/>
      <c r="AI251" s="14"/>
      <c r="AJ251" s="30"/>
      <c r="AK251" s="14"/>
      <c r="AL251" s="30"/>
      <c r="AM251" s="14"/>
      <c r="AN251" s="30"/>
      <c r="AO251" s="14"/>
      <c r="AP251" s="30"/>
      <c r="AQ251" s="14"/>
      <c r="AR251" s="30"/>
      <c r="AS251" s="14"/>
      <c r="AT251" s="30"/>
      <c r="AU251" s="14"/>
      <c r="AV251" s="30"/>
      <c r="AW251" s="14"/>
      <c r="AX251" s="30"/>
      <c r="AY251" s="14"/>
      <c r="AZ251" s="14"/>
      <c r="BA251" s="14"/>
      <c r="BB251" s="30"/>
      <c r="BC251" s="14"/>
      <c r="BD251" s="14"/>
      <c r="BF251" s="3"/>
      <c r="BH251" s="21" t="s">
        <v>248</v>
      </c>
      <c r="CH251" t="s">
        <v>76</v>
      </c>
    </row>
    <row r="252" spans="1:86" ht="18" x14ac:dyDescent="0.25">
      <c r="A252" s="26"/>
      <c r="B252" s="26"/>
      <c r="C252" s="26"/>
      <c r="D252" s="26"/>
      <c r="E252" s="57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14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H252" s="21" t="s">
        <v>248</v>
      </c>
      <c r="CH252" t="s">
        <v>76</v>
      </c>
    </row>
    <row r="253" spans="1:86" ht="18" x14ac:dyDescent="0.25">
      <c r="A253" s="26"/>
      <c r="B253" s="26"/>
      <c r="C253" s="26"/>
      <c r="D253" s="26"/>
      <c r="E253" s="57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14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H253" s="21" t="s">
        <v>248</v>
      </c>
      <c r="CH253" t="s">
        <v>76</v>
      </c>
    </row>
    <row r="254" spans="1:86" ht="18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14"/>
      <c r="W254" s="14"/>
      <c r="X254" s="30"/>
      <c r="Y254" s="14"/>
      <c r="Z254" s="30"/>
      <c r="AA254" s="14"/>
      <c r="AB254" s="30"/>
      <c r="AC254" s="14"/>
      <c r="AD254" s="30"/>
      <c r="AE254" s="14"/>
      <c r="AF254" s="30"/>
      <c r="AG254" s="14"/>
      <c r="AH254" s="30"/>
      <c r="AI254" s="14"/>
      <c r="AJ254" s="30"/>
      <c r="AK254" s="14"/>
      <c r="AL254" s="30"/>
      <c r="AM254" s="14"/>
      <c r="AN254" s="30"/>
      <c r="AO254" s="14"/>
      <c r="AP254" s="30"/>
      <c r="AQ254" s="14"/>
      <c r="AR254" s="30"/>
      <c r="AS254" s="14"/>
      <c r="AT254" s="30"/>
      <c r="AU254" s="14"/>
      <c r="AV254" s="30"/>
      <c r="AW254" s="14"/>
      <c r="AX254" s="30"/>
      <c r="AY254" s="14"/>
      <c r="AZ254" s="14"/>
      <c r="BA254" s="14"/>
      <c r="BB254" s="30"/>
      <c r="BC254" s="14"/>
      <c r="BD254" s="14"/>
      <c r="BH254" s="21" t="s">
        <v>248</v>
      </c>
      <c r="CH254" t="s">
        <v>76</v>
      </c>
    </row>
    <row r="255" spans="1:86" ht="20.25" x14ac:dyDescent="0.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14"/>
      <c r="W255" s="14"/>
      <c r="X255" s="30"/>
      <c r="Y255" s="14"/>
      <c r="Z255" s="30"/>
      <c r="AA255" s="14"/>
      <c r="AB255" s="30"/>
      <c r="AC255" s="14"/>
      <c r="AD255" s="30"/>
      <c r="AE255" s="14"/>
      <c r="AF255" s="30"/>
      <c r="AG255" s="14"/>
      <c r="AH255" s="30"/>
      <c r="AI255" s="14"/>
      <c r="AJ255" s="30"/>
      <c r="AK255" s="14"/>
      <c r="AL255" s="30"/>
      <c r="AM255" s="14"/>
      <c r="AN255" s="30"/>
      <c r="AO255" s="14"/>
      <c r="AP255" s="30"/>
      <c r="AQ255" s="14"/>
      <c r="AR255" s="30"/>
      <c r="AS255" s="14"/>
      <c r="AT255" s="30"/>
      <c r="AU255" s="14"/>
      <c r="AV255" s="30"/>
      <c r="AW255" s="14"/>
      <c r="AX255" s="30"/>
      <c r="AY255" s="14"/>
      <c r="AZ255" s="14"/>
      <c r="BA255" s="14"/>
      <c r="BB255" s="30"/>
      <c r="BC255" s="14"/>
      <c r="BD255" s="14"/>
      <c r="BH255" s="21" t="s">
        <v>248</v>
      </c>
      <c r="CC255" s="90"/>
      <c r="CH255" t="s">
        <v>76</v>
      </c>
    </row>
    <row r="256" spans="1:86" ht="18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14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H256" s="21" t="s">
        <v>248</v>
      </c>
      <c r="CH256" t="s">
        <v>76</v>
      </c>
    </row>
    <row r="257" spans="1:86" ht="18" x14ac:dyDescent="0.25">
      <c r="A257" s="25"/>
      <c r="B257" s="25"/>
      <c r="C257" s="25"/>
      <c r="D257" s="25"/>
      <c r="E257" s="25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14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H257" s="21" t="s">
        <v>248</v>
      </c>
      <c r="CH257" t="s">
        <v>76</v>
      </c>
    </row>
    <row r="258" spans="1:86" ht="18" x14ac:dyDescent="0.25">
      <c r="A258" s="26"/>
      <c r="B258" s="26"/>
      <c r="C258" s="26"/>
      <c r="D258" s="26"/>
      <c r="E258" s="26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34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4"/>
      <c r="BD258" s="34"/>
      <c r="BH258" s="21" t="s">
        <v>248</v>
      </c>
      <c r="CH258" t="s">
        <v>76</v>
      </c>
    </row>
    <row r="259" spans="1:86" ht="18" x14ac:dyDescent="0.25">
      <c r="A259" s="26"/>
      <c r="B259" s="26"/>
      <c r="C259" s="26"/>
      <c r="D259" s="26"/>
      <c r="E259" s="26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34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4"/>
      <c r="BD259" s="34"/>
      <c r="BH259" s="21" t="s">
        <v>248</v>
      </c>
      <c r="CH259" t="s">
        <v>76</v>
      </c>
    </row>
    <row r="260" spans="1:86" ht="18" x14ac:dyDescent="0.25">
      <c r="A260" s="26"/>
      <c r="B260" s="26"/>
      <c r="C260" s="26"/>
      <c r="D260" s="26"/>
      <c r="E260" s="26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34"/>
      <c r="W260" s="33"/>
      <c r="X260" s="31"/>
      <c r="Y260" s="33"/>
      <c r="Z260" s="31"/>
      <c r="AA260" s="33"/>
      <c r="AB260" s="31"/>
      <c r="AC260" s="33"/>
      <c r="AD260" s="31"/>
      <c r="AE260" s="33"/>
      <c r="AF260" s="31"/>
      <c r="AG260" s="33"/>
      <c r="AH260" s="31"/>
      <c r="AI260" s="33"/>
      <c r="AJ260" s="31"/>
      <c r="AK260" s="33"/>
      <c r="AL260" s="31"/>
      <c r="AM260" s="33"/>
      <c r="AN260" s="31"/>
      <c r="AO260" s="33"/>
      <c r="AP260" s="31"/>
      <c r="AQ260" s="33"/>
      <c r="AR260" s="31"/>
      <c r="AS260" s="33"/>
      <c r="AT260" s="31"/>
      <c r="AU260" s="33"/>
      <c r="AV260" s="31"/>
      <c r="AW260" s="33"/>
      <c r="AX260" s="31"/>
      <c r="AY260" s="33"/>
      <c r="AZ260" s="33"/>
      <c r="BA260" s="33"/>
      <c r="BB260" s="31"/>
      <c r="BC260" s="33"/>
      <c r="BD260" s="33"/>
      <c r="BH260" s="21" t="s">
        <v>248</v>
      </c>
      <c r="CH260" t="s">
        <v>76</v>
      </c>
    </row>
    <row r="261" spans="1:86" ht="18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14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H261" s="21" t="s">
        <v>248</v>
      </c>
      <c r="CH261" t="s">
        <v>76</v>
      </c>
    </row>
    <row r="262" spans="1:86" ht="18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14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H262" s="21" t="s">
        <v>248</v>
      </c>
      <c r="CH262" t="s">
        <v>76</v>
      </c>
    </row>
    <row r="263" spans="1:86" ht="18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49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H263" s="21" t="s">
        <v>248</v>
      </c>
      <c r="CH263" t="s">
        <v>76</v>
      </c>
    </row>
    <row r="264" spans="1:86" ht="18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14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H264" s="21" t="s">
        <v>248</v>
      </c>
      <c r="CH264" t="s">
        <v>76</v>
      </c>
    </row>
    <row r="265" spans="1:86" ht="18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14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14"/>
      <c r="AJ265" s="30"/>
      <c r="AK265" s="14"/>
      <c r="AL265" s="30"/>
      <c r="AM265" s="14"/>
      <c r="AN265" s="30"/>
      <c r="AO265" s="14"/>
      <c r="AP265" s="30"/>
      <c r="AQ265" s="14"/>
      <c r="AR265" s="30"/>
      <c r="AS265" s="14"/>
      <c r="AT265" s="30"/>
      <c r="AU265" s="14"/>
      <c r="AV265" s="30"/>
      <c r="AW265" s="14"/>
      <c r="AX265" s="30"/>
      <c r="AY265" s="14"/>
      <c r="AZ265" s="14"/>
      <c r="BA265" s="14"/>
      <c r="BB265" s="30"/>
      <c r="BC265" s="14"/>
      <c r="BD265" s="14"/>
      <c r="BH265" s="21" t="s">
        <v>248</v>
      </c>
      <c r="CH265" t="s">
        <v>76</v>
      </c>
    </row>
    <row r="266" spans="1:86" ht="18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14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14"/>
      <c r="AJ266" s="30"/>
      <c r="AK266" s="14"/>
      <c r="AL266" s="30"/>
      <c r="AM266" s="14"/>
      <c r="AN266" s="30"/>
      <c r="AO266" s="14"/>
      <c r="AP266" s="30"/>
      <c r="AQ266" s="14"/>
      <c r="AR266" s="30"/>
      <c r="AS266" s="14"/>
      <c r="AT266" s="30"/>
      <c r="AU266" s="14"/>
      <c r="AV266" s="30"/>
      <c r="AW266" s="14"/>
      <c r="AX266" s="30"/>
      <c r="AY266" s="14"/>
      <c r="AZ266" s="14"/>
      <c r="BA266" s="14"/>
      <c r="BB266" s="30"/>
      <c r="BC266" s="14"/>
      <c r="BD266" s="14"/>
      <c r="BH266" s="21" t="s">
        <v>248</v>
      </c>
      <c r="CH266" t="s">
        <v>76</v>
      </c>
    </row>
    <row r="267" spans="1:86" ht="18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14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H267" s="21" t="s">
        <v>248</v>
      </c>
      <c r="CH267" t="s">
        <v>76</v>
      </c>
    </row>
    <row r="268" spans="1:86" ht="18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14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H268" s="21" t="s">
        <v>248</v>
      </c>
      <c r="CH268" t="s">
        <v>76</v>
      </c>
    </row>
    <row r="269" spans="1:86" ht="18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14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14"/>
      <c r="AJ269" s="30"/>
      <c r="AK269" s="14"/>
      <c r="AL269" s="30"/>
      <c r="AM269" s="14"/>
      <c r="AN269" s="30"/>
      <c r="AO269" s="14"/>
      <c r="AP269" s="30"/>
      <c r="AQ269" s="14"/>
      <c r="AR269" s="30"/>
      <c r="AS269" s="14"/>
      <c r="AT269" s="30"/>
      <c r="AU269" s="14"/>
      <c r="AV269" s="30"/>
      <c r="AW269" s="14"/>
      <c r="AX269" s="30"/>
      <c r="AY269" s="14"/>
      <c r="AZ269" s="14"/>
      <c r="BA269" s="14"/>
      <c r="BB269" s="30"/>
      <c r="BC269" s="14"/>
      <c r="BD269" s="14"/>
      <c r="BH269" s="21" t="s">
        <v>248</v>
      </c>
      <c r="CH269" t="s">
        <v>76</v>
      </c>
    </row>
    <row r="270" spans="1:86" ht="18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14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14"/>
      <c r="AJ270" s="30"/>
      <c r="AK270" s="14"/>
      <c r="AL270" s="30"/>
      <c r="AM270" s="14"/>
      <c r="AN270" s="30"/>
      <c r="AO270" s="14"/>
      <c r="AP270" s="30"/>
      <c r="AQ270" s="14"/>
      <c r="AR270" s="30"/>
      <c r="AS270" s="14"/>
      <c r="AT270" s="30"/>
      <c r="AU270" s="14"/>
      <c r="AV270" s="30"/>
      <c r="AW270" s="14"/>
      <c r="AX270" s="30"/>
      <c r="AY270" s="14"/>
      <c r="AZ270" s="14"/>
      <c r="BA270" s="14"/>
      <c r="BB270" s="30"/>
      <c r="BC270" s="14"/>
      <c r="BD270" s="14"/>
      <c r="BH270" s="21" t="s">
        <v>248</v>
      </c>
      <c r="CH270" t="s">
        <v>76</v>
      </c>
    </row>
    <row r="271" spans="1:86" ht="20.25" x14ac:dyDescent="0.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14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H271" s="21" t="s">
        <v>248</v>
      </c>
      <c r="CC271" s="90"/>
      <c r="CH271" t="s">
        <v>76</v>
      </c>
    </row>
    <row r="272" spans="1:86" ht="18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14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H272" s="21" t="s">
        <v>248</v>
      </c>
      <c r="CF272" s="4"/>
      <c r="CG272" s="4"/>
      <c r="CH272" t="s">
        <v>76</v>
      </c>
    </row>
    <row r="273" spans="1:86" ht="20.25" x14ac:dyDescent="0.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14"/>
      <c r="W273" s="14"/>
      <c r="X273" s="30"/>
      <c r="Y273" s="14"/>
      <c r="Z273" s="30"/>
      <c r="AA273" s="14"/>
      <c r="AB273" s="30"/>
      <c r="AC273" s="14"/>
      <c r="AD273" s="30"/>
      <c r="AE273" s="14"/>
      <c r="AF273" s="30"/>
      <c r="AG273" s="14"/>
      <c r="AH273" s="30"/>
      <c r="AI273" s="14"/>
      <c r="AJ273" s="30"/>
      <c r="AK273" s="14"/>
      <c r="AL273" s="30"/>
      <c r="AM273" s="14"/>
      <c r="AN273" s="30"/>
      <c r="AO273" s="14"/>
      <c r="AP273" s="30"/>
      <c r="AQ273" s="14"/>
      <c r="AR273" s="30"/>
      <c r="AS273" s="14"/>
      <c r="AT273" s="30"/>
      <c r="AU273" s="14"/>
      <c r="AV273" s="30"/>
      <c r="AW273" s="14"/>
      <c r="AX273" s="30"/>
      <c r="AY273" s="14"/>
      <c r="AZ273" s="14"/>
      <c r="BA273" s="14"/>
      <c r="BB273" s="30"/>
      <c r="BC273" s="14"/>
      <c r="BD273" s="14"/>
      <c r="BH273" s="21" t="s">
        <v>248</v>
      </c>
      <c r="CC273" s="90"/>
      <c r="CF273" s="4"/>
      <c r="CG273" s="4"/>
      <c r="CH273" t="s">
        <v>76</v>
      </c>
    </row>
    <row r="274" spans="1:86" ht="18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14"/>
      <c r="W274" s="14"/>
      <c r="X274" s="30"/>
      <c r="Y274" s="14"/>
      <c r="Z274" s="30"/>
      <c r="AA274" s="14"/>
      <c r="AB274" s="30"/>
      <c r="AC274" s="14"/>
      <c r="AD274" s="30"/>
      <c r="AE274" s="14"/>
      <c r="AF274" s="30"/>
      <c r="AG274" s="14"/>
      <c r="AH274" s="30"/>
      <c r="AI274" s="14"/>
      <c r="AJ274" s="30"/>
      <c r="AK274" s="14"/>
      <c r="AL274" s="30"/>
      <c r="AM274" s="14"/>
      <c r="AN274" s="30"/>
      <c r="AO274" s="14"/>
      <c r="AP274" s="30"/>
      <c r="AQ274" s="14"/>
      <c r="AR274" s="30"/>
      <c r="AS274" s="14"/>
      <c r="AT274" s="30"/>
      <c r="AU274" s="14"/>
      <c r="AV274" s="30"/>
      <c r="AW274" s="14"/>
      <c r="AX274" s="30"/>
      <c r="AY274" s="14"/>
      <c r="AZ274" s="14"/>
      <c r="BA274" s="14"/>
      <c r="BB274" s="30"/>
      <c r="BC274" s="14"/>
      <c r="BD274" s="14"/>
      <c r="BH274" s="21" t="s">
        <v>248</v>
      </c>
      <c r="CH274" t="s">
        <v>76</v>
      </c>
    </row>
    <row r="275" spans="1:86" ht="18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14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H275" s="21" t="s">
        <v>248</v>
      </c>
      <c r="CH275" t="s">
        <v>76</v>
      </c>
    </row>
    <row r="276" spans="1:86" ht="18" x14ac:dyDescent="0.25">
      <c r="A276" s="28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14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H276" s="141" t="s">
        <v>249</v>
      </c>
      <c r="CH276" t="s">
        <v>76</v>
      </c>
    </row>
    <row r="277" spans="1:86" ht="20.25" x14ac:dyDescent="0.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14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14"/>
      <c r="AN277" s="30"/>
      <c r="AO277" s="14"/>
      <c r="AP277" s="30"/>
      <c r="AQ277" s="14"/>
      <c r="AR277" s="30"/>
      <c r="AS277" s="14"/>
      <c r="AT277" s="30"/>
      <c r="AU277" s="14"/>
      <c r="AV277" s="30"/>
      <c r="AW277" s="14"/>
      <c r="AX277" s="30"/>
      <c r="AY277" s="14"/>
      <c r="AZ277" s="14"/>
      <c r="BA277" s="14"/>
      <c r="BB277" s="30"/>
      <c r="BC277" s="14"/>
      <c r="BD277" s="14"/>
      <c r="BH277" s="21" t="s">
        <v>248</v>
      </c>
      <c r="CC277" s="90"/>
      <c r="CH277" t="s">
        <v>76</v>
      </c>
    </row>
    <row r="278" spans="1:86" ht="18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14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14"/>
      <c r="AN278" s="30"/>
      <c r="AO278" s="14"/>
      <c r="AP278" s="30"/>
      <c r="AQ278" s="14"/>
      <c r="AR278" s="30"/>
      <c r="AS278" s="14"/>
      <c r="AT278" s="30"/>
      <c r="AU278" s="14"/>
      <c r="AV278" s="30"/>
      <c r="AW278" s="14"/>
      <c r="AX278" s="30"/>
      <c r="AY278" s="14"/>
      <c r="AZ278" s="14"/>
      <c r="BA278" s="14"/>
      <c r="BB278" s="30"/>
      <c r="BC278" s="14"/>
      <c r="BD278" s="14"/>
      <c r="BH278" s="21" t="s">
        <v>248</v>
      </c>
      <c r="BI278" s="25" t="s">
        <v>247</v>
      </c>
      <c r="BJ278" s="4"/>
      <c r="BK278" s="26"/>
      <c r="BL278" s="26"/>
      <c r="CH278" t="s">
        <v>76</v>
      </c>
    </row>
    <row r="279" spans="1:86" ht="18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14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H279" s="21" t="s">
        <v>248</v>
      </c>
      <c r="BI279" s="26"/>
      <c r="BJ279" s="26"/>
      <c r="BK279" s="57"/>
      <c r="BL279" s="26"/>
      <c r="CH279" t="s">
        <v>76</v>
      </c>
    </row>
    <row r="280" spans="1:86" ht="18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14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H280" s="21" t="s">
        <v>248</v>
      </c>
      <c r="BJ280" s="26"/>
      <c r="BK280" s="26">
        <v>1994</v>
      </c>
      <c r="BL280" s="26">
        <v>1995</v>
      </c>
      <c r="BM280" s="4">
        <v>1996</v>
      </c>
      <c r="BN280" s="26">
        <v>1997</v>
      </c>
      <c r="BO280" s="26">
        <v>1998</v>
      </c>
      <c r="BP280" s="26">
        <v>1999</v>
      </c>
      <c r="BQ280" s="26">
        <v>2000</v>
      </c>
      <c r="BR280" s="26">
        <v>2001</v>
      </c>
      <c r="BS280" s="26">
        <v>2002</v>
      </c>
      <c r="BT280" s="26">
        <v>2003</v>
      </c>
      <c r="BU280" s="26">
        <v>2004</v>
      </c>
      <c r="BV280" s="26">
        <v>2005</v>
      </c>
      <c r="BW280" s="26">
        <v>2006</v>
      </c>
      <c r="BX280" s="26">
        <v>2007</v>
      </c>
      <c r="BY280" s="26">
        <v>2008</v>
      </c>
      <c r="BZ280" s="26">
        <v>2009</v>
      </c>
      <c r="CA280" s="26">
        <v>2010</v>
      </c>
      <c r="CB280" s="26">
        <v>2011</v>
      </c>
      <c r="CC280" s="26">
        <v>2012</v>
      </c>
      <c r="CD280" s="26">
        <v>2013</v>
      </c>
      <c r="CE280" s="26">
        <v>2014</v>
      </c>
      <c r="CF280" s="26">
        <v>2015</v>
      </c>
      <c r="CG280" s="26"/>
      <c r="CH280" t="s">
        <v>76</v>
      </c>
    </row>
    <row r="281" spans="1:86" ht="18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14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14"/>
      <c r="AJ281" s="30"/>
      <c r="AK281" s="14"/>
      <c r="AL281" s="30"/>
      <c r="AM281" s="14"/>
      <c r="AN281" s="30"/>
      <c r="AO281" s="14"/>
      <c r="AP281" s="30"/>
      <c r="AQ281" s="14"/>
      <c r="AR281" s="30"/>
      <c r="AS281" s="14"/>
      <c r="AT281" s="30"/>
      <c r="AU281" s="14"/>
      <c r="AV281" s="30"/>
      <c r="AW281" s="14"/>
      <c r="AX281" s="30"/>
      <c r="AY281" s="14"/>
      <c r="AZ281" s="14"/>
      <c r="BA281" s="14"/>
      <c r="BB281" s="30"/>
      <c r="BC281" s="14"/>
      <c r="BD281" s="14"/>
      <c r="BH281" s="21" t="s">
        <v>248</v>
      </c>
      <c r="BJ281" s="26" t="s">
        <v>5</v>
      </c>
      <c r="BK281" s="26">
        <v>200</v>
      </c>
      <c r="BL281" s="26">
        <v>1500</v>
      </c>
      <c r="BM281" s="4">
        <v>3000</v>
      </c>
      <c r="BN281" s="26">
        <v>4000</v>
      </c>
      <c r="BO281" s="26">
        <v>5000</v>
      </c>
      <c r="BP281" s="26">
        <v>6200</v>
      </c>
      <c r="BQ281" s="26">
        <v>7340</v>
      </c>
      <c r="BR281" s="26">
        <v>8770</v>
      </c>
      <c r="BS281" s="26">
        <v>12060</v>
      </c>
      <c r="BT281" s="26">
        <v>13630</v>
      </c>
      <c r="BU281" s="26">
        <v>15080</v>
      </c>
      <c r="BV281" s="26">
        <v>16200</v>
      </c>
      <c r="BW281" s="26">
        <v>16570</v>
      </c>
      <c r="BX281" s="26">
        <v>16830</v>
      </c>
      <c r="BY281" s="26">
        <v>17120</v>
      </c>
      <c r="BZ281" s="26">
        <v>17600</v>
      </c>
      <c r="CA281" s="26">
        <v>18440</v>
      </c>
      <c r="CB281" s="26">
        <v>19980</v>
      </c>
      <c r="CC281" s="26">
        <v>21290</v>
      </c>
      <c r="CD281" s="26">
        <v>22010</v>
      </c>
      <c r="CE281" s="26">
        <v>22580</v>
      </c>
      <c r="CF281" s="26">
        <v>23420</v>
      </c>
      <c r="CH281" t="s">
        <v>76</v>
      </c>
    </row>
    <row r="282" spans="1:86" ht="18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14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14"/>
      <c r="AJ282" s="30"/>
      <c r="AK282" s="14"/>
      <c r="AL282" s="30"/>
      <c r="AM282" s="14"/>
      <c r="AN282" s="30"/>
      <c r="AO282" s="14"/>
      <c r="AP282" s="30"/>
      <c r="AQ282" s="14"/>
      <c r="AR282" s="30"/>
      <c r="AS282" s="14"/>
      <c r="AT282" s="30"/>
      <c r="AU282" s="14"/>
      <c r="AV282" s="30"/>
      <c r="AW282" s="14"/>
      <c r="AX282" s="30"/>
      <c r="AY282" s="14"/>
      <c r="AZ282" s="14"/>
      <c r="BA282" s="14"/>
      <c r="BB282" s="30"/>
      <c r="BC282" s="14"/>
      <c r="BD282" s="14"/>
      <c r="BH282" s="21" t="s">
        <v>248</v>
      </c>
      <c r="CH282" t="s">
        <v>76</v>
      </c>
    </row>
    <row r="283" spans="1:86" ht="18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14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H283" s="21" t="s">
        <v>248</v>
      </c>
      <c r="CH283" t="s">
        <v>76</v>
      </c>
    </row>
    <row r="284" spans="1:86" ht="18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14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H284" s="21" t="s">
        <v>248</v>
      </c>
      <c r="CH284" t="s">
        <v>76</v>
      </c>
    </row>
    <row r="285" spans="1:86" ht="18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14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14"/>
      <c r="AJ285" s="30"/>
      <c r="AK285" s="14"/>
      <c r="AL285" s="30"/>
      <c r="AM285" s="14"/>
      <c r="AN285" s="30"/>
      <c r="AO285" s="14"/>
      <c r="AP285" s="30"/>
      <c r="AQ285" s="14"/>
      <c r="AR285" s="30"/>
      <c r="AS285" s="14"/>
      <c r="AT285" s="30"/>
      <c r="AU285" s="14"/>
      <c r="AV285" s="30"/>
      <c r="AW285" s="14"/>
      <c r="AX285" s="30"/>
      <c r="AY285" s="14"/>
      <c r="AZ285" s="14"/>
      <c r="BA285" s="14"/>
      <c r="BB285" s="30"/>
      <c r="BC285" s="14"/>
      <c r="BD285" s="14"/>
      <c r="BH285" s="21" t="s">
        <v>248</v>
      </c>
      <c r="CH285" t="s">
        <v>76</v>
      </c>
    </row>
    <row r="286" spans="1:86" ht="18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14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14"/>
      <c r="AJ286" s="30"/>
      <c r="AK286" s="14"/>
      <c r="AL286" s="30"/>
      <c r="AM286" s="14"/>
      <c r="AN286" s="30"/>
      <c r="AO286" s="14"/>
      <c r="AP286" s="30"/>
      <c r="AQ286" s="14"/>
      <c r="AR286" s="30"/>
      <c r="AS286" s="14"/>
      <c r="AT286" s="30"/>
      <c r="AU286" s="14"/>
      <c r="AV286" s="30"/>
      <c r="AW286" s="14"/>
      <c r="AX286" s="30"/>
      <c r="AY286" s="14"/>
      <c r="AZ286" s="14"/>
      <c r="BA286" s="14"/>
      <c r="BB286" s="30"/>
      <c r="BC286" s="14"/>
      <c r="BD286" s="14"/>
      <c r="BH286" s="21" t="s">
        <v>248</v>
      </c>
      <c r="CH286" t="s">
        <v>76</v>
      </c>
    </row>
    <row r="287" spans="1:86" ht="18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14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H287" s="21" t="s">
        <v>248</v>
      </c>
      <c r="CH287" t="s">
        <v>76</v>
      </c>
    </row>
    <row r="288" spans="1:86" ht="18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14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H288" s="21" t="s">
        <v>248</v>
      </c>
      <c r="CH288" t="s">
        <v>76</v>
      </c>
    </row>
    <row r="289" spans="1:86" ht="18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14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14"/>
      <c r="AJ289" s="30"/>
      <c r="AK289" s="14"/>
      <c r="AL289" s="30"/>
      <c r="AM289" s="14"/>
      <c r="AN289" s="30"/>
      <c r="AO289" s="14"/>
      <c r="AP289" s="30"/>
      <c r="AQ289" s="14"/>
      <c r="AR289" s="30"/>
      <c r="AS289" s="14"/>
      <c r="AT289" s="30"/>
      <c r="AU289" s="14"/>
      <c r="AV289" s="30"/>
      <c r="AW289" s="14"/>
      <c r="AX289" s="30"/>
      <c r="AY289" s="14"/>
      <c r="AZ289" s="14"/>
      <c r="BA289" s="14"/>
      <c r="BB289" s="30"/>
      <c r="BC289" s="14"/>
      <c r="BD289" s="14"/>
      <c r="BH289" s="21" t="s">
        <v>248</v>
      </c>
      <c r="CH289" t="s">
        <v>76</v>
      </c>
    </row>
    <row r="290" spans="1:86" ht="18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14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14"/>
      <c r="AJ290" s="30"/>
      <c r="AK290" s="14"/>
      <c r="AL290" s="30"/>
      <c r="AM290" s="14"/>
      <c r="AN290" s="30"/>
      <c r="AO290" s="14"/>
      <c r="AP290" s="30"/>
      <c r="AQ290" s="14"/>
      <c r="AR290" s="30"/>
      <c r="AS290" s="14"/>
      <c r="AT290" s="30"/>
      <c r="AU290" s="14"/>
      <c r="AV290" s="30"/>
      <c r="AW290" s="14"/>
      <c r="AX290" s="30"/>
      <c r="AY290" s="14"/>
      <c r="AZ290" s="14"/>
      <c r="BA290" s="14"/>
      <c r="BB290" s="30"/>
      <c r="BC290" s="14"/>
      <c r="BD290" s="14"/>
      <c r="BH290" s="21" t="s">
        <v>248</v>
      </c>
      <c r="CH290" t="s">
        <v>76</v>
      </c>
    </row>
    <row r="291" spans="1:86" ht="18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14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H291" s="21" t="s">
        <v>248</v>
      </c>
      <c r="CH291" t="s">
        <v>76</v>
      </c>
    </row>
    <row r="292" spans="1:86" ht="18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14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H292" s="21" t="s">
        <v>248</v>
      </c>
      <c r="CH292" t="s">
        <v>76</v>
      </c>
    </row>
    <row r="293" spans="1:86" ht="18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14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14"/>
      <c r="AJ293" s="30"/>
      <c r="AK293" s="14"/>
      <c r="AL293" s="30"/>
      <c r="AM293" s="14"/>
      <c r="AN293" s="30"/>
      <c r="AO293" s="14"/>
      <c r="AP293" s="30"/>
      <c r="AQ293" s="14"/>
      <c r="AR293" s="30"/>
      <c r="AS293" s="14"/>
      <c r="AT293" s="30"/>
      <c r="AU293" s="14"/>
      <c r="AV293" s="30"/>
      <c r="AW293" s="14"/>
      <c r="AX293" s="30"/>
      <c r="AY293" s="14"/>
      <c r="AZ293" s="14"/>
      <c r="BA293" s="14"/>
      <c r="BB293" s="30"/>
      <c r="BC293" s="14"/>
      <c r="BD293" s="14"/>
      <c r="BH293" s="21" t="s">
        <v>248</v>
      </c>
      <c r="CH293" t="s">
        <v>76</v>
      </c>
    </row>
    <row r="294" spans="1:86" ht="18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14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14"/>
      <c r="AJ294" s="30"/>
      <c r="AK294" s="14"/>
      <c r="AL294" s="30"/>
      <c r="AM294" s="14"/>
      <c r="AN294" s="30"/>
      <c r="AO294" s="14"/>
      <c r="AP294" s="30"/>
      <c r="AQ294" s="14"/>
      <c r="AR294" s="30"/>
      <c r="AS294" s="14"/>
      <c r="AT294" s="30"/>
      <c r="AU294" s="14"/>
      <c r="AV294" s="30"/>
      <c r="AW294" s="14"/>
      <c r="AX294" s="30"/>
      <c r="AY294" s="14"/>
      <c r="AZ294" s="14"/>
      <c r="BA294" s="14"/>
      <c r="BB294" s="30"/>
      <c r="BC294" s="14"/>
      <c r="BD294" s="14"/>
      <c r="BF294" s="36"/>
      <c r="BG294" s="36"/>
      <c r="BH294" s="21" t="s">
        <v>248</v>
      </c>
      <c r="BI294" s="36"/>
      <c r="CH294" t="s">
        <v>76</v>
      </c>
    </row>
    <row r="295" spans="1:86" ht="18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14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F295" s="36"/>
      <c r="BH295" s="21" t="s">
        <v>248</v>
      </c>
      <c r="CH295" t="s">
        <v>76</v>
      </c>
    </row>
    <row r="296" spans="1:86" ht="18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14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F296" s="36"/>
      <c r="BG296" s="26"/>
      <c r="BH296" s="21" t="s">
        <v>248</v>
      </c>
      <c r="CH296" t="s">
        <v>76</v>
      </c>
    </row>
    <row r="297" spans="1:86" ht="18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14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14"/>
      <c r="AJ297" s="30"/>
      <c r="AK297" s="14"/>
      <c r="AL297" s="30"/>
      <c r="AM297" s="14"/>
      <c r="AN297" s="30"/>
      <c r="AO297" s="14"/>
      <c r="AP297" s="30"/>
      <c r="AQ297" s="14"/>
      <c r="AR297" s="30"/>
      <c r="AS297" s="14"/>
      <c r="AT297" s="30"/>
      <c r="AU297" s="14"/>
      <c r="AV297" s="30"/>
      <c r="AW297" s="14"/>
      <c r="AX297" s="30"/>
      <c r="AY297" s="14"/>
      <c r="AZ297" s="14"/>
      <c r="BA297" s="14"/>
      <c r="BB297" s="30"/>
      <c r="BC297" s="14"/>
      <c r="BD297" s="14"/>
      <c r="BH297" s="21" t="s">
        <v>248</v>
      </c>
      <c r="CH297" t="s">
        <v>76</v>
      </c>
    </row>
    <row r="298" spans="1:86" ht="18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14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14"/>
      <c r="AJ298" s="30"/>
      <c r="AK298" s="14"/>
      <c r="AL298" s="30"/>
      <c r="AM298" s="14"/>
      <c r="AN298" s="30"/>
      <c r="AO298" s="14"/>
      <c r="AP298" s="30"/>
      <c r="AQ298" s="14"/>
      <c r="AR298" s="30"/>
      <c r="AS298" s="14"/>
      <c r="AT298" s="30"/>
      <c r="AU298" s="14"/>
      <c r="AV298" s="30"/>
      <c r="AW298" s="14"/>
      <c r="AX298" s="30"/>
      <c r="AY298" s="14"/>
      <c r="AZ298" s="14"/>
      <c r="BA298" s="14"/>
      <c r="BB298" s="30"/>
      <c r="BC298" s="14"/>
      <c r="BD298" s="14"/>
      <c r="BH298" s="21" t="s">
        <v>248</v>
      </c>
      <c r="CH298" t="s">
        <v>76</v>
      </c>
    </row>
    <row r="299" spans="1:86" ht="18" x14ac:dyDescent="0.25">
      <c r="A299" s="4"/>
      <c r="B299" s="4"/>
      <c r="C299" s="4"/>
      <c r="D299" s="4"/>
      <c r="E299" s="4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30"/>
      <c r="AJ299" s="14"/>
      <c r="AK299" s="30"/>
      <c r="AL299" s="14"/>
      <c r="AM299" s="30"/>
      <c r="AN299" s="14"/>
      <c r="AO299" s="30"/>
      <c r="AP299" s="14"/>
      <c r="AQ299" s="30"/>
      <c r="AR299" s="14"/>
      <c r="AS299" s="30"/>
      <c r="AT299" s="14"/>
      <c r="AU299" s="30"/>
      <c r="AV299" s="14"/>
      <c r="AW299" s="30"/>
      <c r="AX299" s="14"/>
      <c r="AY299" s="30"/>
      <c r="AZ299" s="30"/>
      <c r="BA299" s="30"/>
      <c r="BB299" s="14"/>
      <c r="BC299" s="30"/>
      <c r="BD299" s="30"/>
      <c r="BH299" s="21" t="s">
        <v>248</v>
      </c>
      <c r="CH299" t="s">
        <v>76</v>
      </c>
    </row>
    <row r="300" spans="1:86" ht="18" x14ac:dyDescent="0.25">
      <c r="A300" s="4"/>
      <c r="B300" s="4"/>
      <c r="C300" s="4"/>
      <c r="D300" s="4"/>
      <c r="E300" s="4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H300" s="21" t="s">
        <v>248</v>
      </c>
      <c r="CH300" t="s">
        <v>76</v>
      </c>
    </row>
    <row r="301" spans="1:86" ht="18" x14ac:dyDescent="0.25">
      <c r="A301" s="4"/>
      <c r="B301" s="4"/>
      <c r="C301" s="4"/>
      <c r="D301" s="4"/>
      <c r="E301" s="4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H301" s="21" t="s">
        <v>248</v>
      </c>
      <c r="CH301" t="s">
        <v>76</v>
      </c>
    </row>
    <row r="302" spans="1:86" ht="18" x14ac:dyDescent="0.25">
      <c r="A302" s="4"/>
      <c r="B302" s="4"/>
      <c r="C302" s="4"/>
      <c r="D302" s="4"/>
      <c r="E302" s="4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H302" s="21" t="s">
        <v>248</v>
      </c>
      <c r="CH302" t="s">
        <v>76</v>
      </c>
    </row>
    <row r="303" spans="1:86" ht="18" x14ac:dyDescent="0.25">
      <c r="A303" s="4"/>
      <c r="B303" s="4"/>
      <c r="C303" s="4"/>
      <c r="D303" s="4"/>
      <c r="E303" s="4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30"/>
      <c r="AJ303" s="14"/>
      <c r="AK303" s="30"/>
      <c r="AL303" s="14"/>
      <c r="AM303" s="30"/>
      <c r="AN303" s="14"/>
      <c r="AO303" s="30"/>
      <c r="AP303" s="14"/>
      <c r="AQ303" s="30"/>
      <c r="AR303" s="14"/>
      <c r="AS303" s="30"/>
      <c r="AT303" s="14"/>
      <c r="AU303" s="30"/>
      <c r="AV303" s="14"/>
      <c r="AW303" s="30"/>
      <c r="AX303" s="14"/>
      <c r="AY303" s="30"/>
      <c r="AZ303" s="30"/>
      <c r="BA303" s="30"/>
      <c r="BB303" s="14"/>
      <c r="BC303" s="30"/>
      <c r="BD303" s="30"/>
      <c r="BH303" s="21" t="s">
        <v>248</v>
      </c>
      <c r="CH303" t="s">
        <v>76</v>
      </c>
    </row>
    <row r="304" spans="1:86" ht="18" x14ac:dyDescent="0.25">
      <c r="A304" s="7"/>
      <c r="B304" s="4"/>
      <c r="C304" s="4"/>
      <c r="D304" s="4"/>
      <c r="E304" s="4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H304" s="21" t="s">
        <v>248</v>
      </c>
      <c r="CH304" t="s">
        <v>76</v>
      </c>
    </row>
    <row r="305" spans="1:86" ht="18" x14ac:dyDescent="0.25">
      <c r="A305" s="4"/>
      <c r="B305" s="4"/>
      <c r="C305" s="4"/>
      <c r="D305" s="4"/>
      <c r="E305" s="4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H305" s="21" t="s">
        <v>248</v>
      </c>
      <c r="CH305" t="s">
        <v>76</v>
      </c>
    </row>
    <row r="306" spans="1:86" ht="18" x14ac:dyDescent="0.25">
      <c r="A306" s="4"/>
      <c r="B306" s="4"/>
      <c r="C306" s="4"/>
      <c r="D306" s="4"/>
      <c r="E306" s="4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H306" s="21" t="s">
        <v>248</v>
      </c>
      <c r="CH306" t="s">
        <v>76</v>
      </c>
    </row>
    <row r="307" spans="1:86" ht="18" x14ac:dyDescent="0.25">
      <c r="A307" s="4"/>
      <c r="B307" s="4"/>
      <c r="C307" s="4"/>
      <c r="D307" s="4"/>
      <c r="E307" s="4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30"/>
      <c r="AJ307" s="14"/>
      <c r="AK307" s="30"/>
      <c r="AL307" s="14"/>
      <c r="AM307" s="30"/>
      <c r="AN307" s="14"/>
      <c r="AO307" s="30"/>
      <c r="AP307" s="14"/>
      <c r="AQ307" s="30"/>
      <c r="AR307" s="14"/>
      <c r="AS307" s="30"/>
      <c r="AT307" s="14"/>
      <c r="AU307" s="30"/>
      <c r="AV307" s="14"/>
      <c r="AW307" s="30"/>
      <c r="AX307" s="14"/>
      <c r="AY307" s="30"/>
      <c r="AZ307" s="30"/>
      <c r="BA307" s="30"/>
      <c r="BB307" s="14"/>
      <c r="BC307" s="30"/>
      <c r="BD307" s="30"/>
      <c r="BH307" s="21" t="s">
        <v>248</v>
      </c>
      <c r="CH307" t="s">
        <v>76</v>
      </c>
    </row>
    <row r="308" spans="1:86" ht="18" x14ac:dyDescent="0.25">
      <c r="A308" s="7"/>
      <c r="B308" s="4"/>
      <c r="C308" s="4"/>
      <c r="D308" s="4"/>
      <c r="E308" s="4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30"/>
      <c r="AJ308" s="14"/>
      <c r="AK308" s="30"/>
      <c r="AL308" s="14"/>
      <c r="AM308" s="30"/>
      <c r="AN308" s="14"/>
      <c r="AO308" s="30"/>
      <c r="AP308" s="14"/>
      <c r="AQ308" s="30"/>
      <c r="AR308" s="14"/>
      <c r="AS308" s="30"/>
      <c r="AT308" s="14"/>
      <c r="AU308" s="30"/>
      <c r="AV308" s="14"/>
      <c r="AW308" s="30"/>
      <c r="AX308" s="14"/>
      <c r="AY308" s="30"/>
      <c r="AZ308" s="30"/>
      <c r="BA308" s="30"/>
      <c r="BB308" s="14"/>
      <c r="BC308" s="30"/>
      <c r="BD308" s="30"/>
      <c r="BH308" s="21" t="s">
        <v>248</v>
      </c>
      <c r="CH308" t="s">
        <v>76</v>
      </c>
    </row>
    <row r="309" spans="1:86" ht="18" x14ac:dyDescent="0.25">
      <c r="A309" s="4"/>
      <c r="B309" s="4"/>
      <c r="C309" s="4"/>
      <c r="D309" s="4"/>
      <c r="E309" s="4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H309" s="21" t="s">
        <v>248</v>
      </c>
      <c r="CH309" t="s">
        <v>76</v>
      </c>
    </row>
    <row r="310" spans="1:86" ht="18" x14ac:dyDescent="0.25">
      <c r="A310" s="4"/>
      <c r="B310" s="4"/>
      <c r="C310" s="4"/>
      <c r="D310" s="4"/>
      <c r="E310" s="4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H310" s="21" t="s">
        <v>248</v>
      </c>
      <c r="CH310" t="s">
        <v>76</v>
      </c>
    </row>
    <row r="311" spans="1:86" ht="18" x14ac:dyDescent="0.25">
      <c r="A311" s="4"/>
      <c r="B311" s="4"/>
      <c r="C311" s="4"/>
      <c r="D311" s="4"/>
      <c r="E311" s="4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30"/>
      <c r="AJ311" s="14"/>
      <c r="AK311" s="30"/>
      <c r="AL311" s="14"/>
      <c r="AM311" s="30"/>
      <c r="AN311" s="14"/>
      <c r="AO311" s="30"/>
      <c r="AP311" s="14"/>
      <c r="AQ311" s="30"/>
      <c r="AR311" s="14"/>
      <c r="AS311" s="30"/>
      <c r="AT311" s="14"/>
      <c r="AU311" s="30"/>
      <c r="AV311" s="14"/>
      <c r="AW311" s="30"/>
      <c r="AX311" s="14"/>
      <c r="AY311" s="30"/>
      <c r="AZ311" s="30"/>
      <c r="BA311" s="30"/>
      <c r="BB311" s="14"/>
      <c r="BC311" s="30"/>
      <c r="BD311" s="30"/>
      <c r="BH311" s="21" t="s">
        <v>248</v>
      </c>
      <c r="CH311" t="s">
        <v>76</v>
      </c>
    </row>
    <row r="312" spans="1:86" ht="18" x14ac:dyDescent="0.25">
      <c r="A312" s="7"/>
      <c r="B312" s="4"/>
      <c r="C312" s="4"/>
      <c r="D312" s="4"/>
      <c r="E312" s="4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30"/>
      <c r="AJ312" s="14"/>
      <c r="AK312" s="30"/>
      <c r="AL312" s="14"/>
      <c r="AM312" s="30"/>
      <c r="AN312" s="14"/>
      <c r="AO312" s="30"/>
      <c r="AP312" s="14"/>
      <c r="AQ312" s="30"/>
      <c r="AR312" s="14"/>
      <c r="AS312" s="30"/>
      <c r="AT312" s="14"/>
      <c r="AU312" s="30"/>
      <c r="AV312" s="14"/>
      <c r="AW312" s="30"/>
      <c r="AX312" s="14"/>
      <c r="AY312" s="30"/>
      <c r="AZ312" s="30"/>
      <c r="BA312" s="30"/>
      <c r="BB312" s="14"/>
      <c r="BC312" s="30"/>
      <c r="BD312" s="30"/>
      <c r="BH312" s="21" t="s">
        <v>248</v>
      </c>
      <c r="CH312" t="s">
        <v>76</v>
      </c>
    </row>
    <row r="313" spans="1:86" ht="18" x14ac:dyDescent="0.25">
      <c r="A313" s="4"/>
      <c r="B313" s="4"/>
      <c r="C313" s="4"/>
      <c r="D313" s="4"/>
      <c r="E313" s="4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H313" s="21" t="s">
        <v>248</v>
      </c>
      <c r="CH313" t="s">
        <v>76</v>
      </c>
    </row>
    <row r="314" spans="1:86" ht="18" x14ac:dyDescent="0.25">
      <c r="A314" s="4"/>
      <c r="B314" s="4"/>
      <c r="C314" s="4"/>
      <c r="D314" s="4"/>
      <c r="E314" s="4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BE314" s="14"/>
      <c r="BH314" s="21" t="s">
        <v>248</v>
      </c>
      <c r="CE314" s="9"/>
      <c r="CH314" t="s">
        <v>76</v>
      </c>
    </row>
    <row r="315" spans="1:86" ht="18" x14ac:dyDescent="0.25">
      <c r="A315" s="4"/>
      <c r="B315" s="4"/>
      <c r="C315" s="4"/>
      <c r="D315" s="4"/>
      <c r="E315" s="4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30"/>
      <c r="AJ315" s="14"/>
      <c r="AK315" s="30"/>
      <c r="AL315" s="14"/>
      <c r="AM315" s="30"/>
      <c r="AN315" s="14"/>
      <c r="AO315" s="30"/>
      <c r="AP315" s="14"/>
      <c r="AQ315" s="30"/>
      <c r="AR315" s="14"/>
      <c r="AS315" s="30"/>
      <c r="AT315" s="14"/>
      <c r="AU315" s="30"/>
      <c r="AV315" s="14"/>
      <c r="AW315" s="109"/>
      <c r="BH315" s="21" t="s">
        <v>248</v>
      </c>
      <c r="CE315" s="14"/>
      <c r="CH315" t="s">
        <v>76</v>
      </c>
    </row>
    <row r="316" spans="1:86" ht="18" x14ac:dyDescent="0.25">
      <c r="A316" s="7"/>
      <c r="B316" s="4"/>
      <c r="C316" s="4"/>
      <c r="D316" s="4"/>
      <c r="E316" s="4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30"/>
      <c r="AJ316" s="14"/>
      <c r="AK316" s="30"/>
      <c r="AL316" s="14"/>
      <c r="AM316" s="30"/>
      <c r="AN316" s="14"/>
      <c r="AO316" s="30"/>
      <c r="AP316" s="14"/>
      <c r="AQ316" s="30"/>
      <c r="AR316" s="14"/>
      <c r="AS316" s="30"/>
      <c r="AT316" s="14"/>
      <c r="AU316" s="30"/>
      <c r="AV316" s="14"/>
      <c r="AW316" s="109"/>
      <c r="BH316" s="21" t="s">
        <v>248</v>
      </c>
      <c r="CH316" t="s">
        <v>76</v>
      </c>
    </row>
    <row r="317" spans="1:86" ht="18" x14ac:dyDescent="0.25">
      <c r="A317" s="4"/>
      <c r="B317" s="4"/>
      <c r="C317" s="4"/>
      <c r="D317" s="4"/>
      <c r="E317" s="4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09"/>
      <c r="BH317" s="21" t="s">
        <v>248</v>
      </c>
      <c r="CH317" t="s">
        <v>76</v>
      </c>
    </row>
    <row r="318" spans="1:86" ht="18" x14ac:dyDescent="0.25">
      <c r="A318" s="4"/>
      <c r="B318" s="4"/>
      <c r="C318" s="4"/>
      <c r="D318" s="4"/>
      <c r="E318" s="4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09"/>
      <c r="BH318" s="21" t="s">
        <v>248</v>
      </c>
      <c r="CE318" s="4"/>
      <c r="CH318" t="s">
        <v>76</v>
      </c>
    </row>
    <row r="319" spans="1:86" ht="18" x14ac:dyDescent="0.25">
      <c r="A319" s="4"/>
      <c r="B319" s="4"/>
      <c r="C319" s="4"/>
      <c r="D319" s="4"/>
      <c r="E319" s="4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30"/>
      <c r="AJ319" s="14"/>
      <c r="AK319" s="30"/>
      <c r="AL319" s="14"/>
      <c r="AM319" s="30"/>
      <c r="AN319" s="14"/>
      <c r="AO319" s="30"/>
      <c r="AP319" s="14"/>
      <c r="AQ319" s="30"/>
      <c r="AR319" s="14"/>
      <c r="AS319" s="30"/>
      <c r="AT319" s="14"/>
      <c r="AU319" s="30"/>
      <c r="AV319" s="14"/>
      <c r="AW319" s="109"/>
      <c r="BH319" s="21" t="s">
        <v>248</v>
      </c>
      <c r="CH319" t="s">
        <v>76</v>
      </c>
    </row>
    <row r="320" spans="1:86" ht="18" x14ac:dyDescent="0.25">
      <c r="A320" s="4"/>
      <c r="B320" s="4"/>
      <c r="C320" s="4"/>
      <c r="D320" s="4"/>
      <c r="E320" s="4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09"/>
      <c r="BH320" s="21" t="s">
        <v>248</v>
      </c>
      <c r="CH320" t="s">
        <v>76</v>
      </c>
    </row>
    <row r="321" spans="1:86" ht="18" x14ac:dyDescent="0.25">
      <c r="A321" s="4"/>
      <c r="B321" s="4"/>
      <c r="C321" s="4"/>
      <c r="D321" s="4"/>
      <c r="E321" s="4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09"/>
      <c r="BH321" s="21" t="s">
        <v>248</v>
      </c>
      <c r="CE321" s="4"/>
      <c r="CH321" t="s">
        <v>76</v>
      </c>
    </row>
    <row r="322" spans="1:86" ht="18" x14ac:dyDescent="0.25">
      <c r="A322" s="4"/>
      <c r="B322" s="4"/>
      <c r="C322" s="4"/>
      <c r="D322" s="4"/>
      <c r="E322" s="4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09"/>
      <c r="BH322" s="21" t="s">
        <v>248</v>
      </c>
      <c r="CH322" t="s">
        <v>76</v>
      </c>
    </row>
    <row r="323" spans="1:86" ht="18" x14ac:dyDescent="0.25">
      <c r="A323" s="4"/>
      <c r="B323" s="4"/>
      <c r="C323" s="4"/>
      <c r="D323" s="4"/>
      <c r="E323" s="4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30"/>
      <c r="AJ323" s="14"/>
      <c r="AK323" s="30"/>
      <c r="AL323" s="14"/>
      <c r="AM323" s="30"/>
      <c r="AN323" s="14"/>
      <c r="AO323" s="30"/>
      <c r="AP323" s="14"/>
      <c r="AQ323" s="30"/>
      <c r="AR323" s="14"/>
      <c r="AS323" s="30"/>
      <c r="AT323" s="14"/>
      <c r="AU323" s="30"/>
      <c r="AV323" s="14"/>
      <c r="AW323" s="109"/>
      <c r="BH323" s="21" t="s">
        <v>248</v>
      </c>
      <c r="CH323" t="s">
        <v>76</v>
      </c>
    </row>
    <row r="324" spans="1:86" ht="18" x14ac:dyDescent="0.25">
      <c r="A324" s="8"/>
      <c r="B324" s="4"/>
      <c r="C324" s="4"/>
      <c r="D324" s="4"/>
      <c r="E324" s="4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09"/>
      <c r="BH324" s="21" t="s">
        <v>248</v>
      </c>
      <c r="CE324" s="4"/>
      <c r="CH324" t="s">
        <v>76</v>
      </c>
    </row>
    <row r="325" spans="1:86" ht="18" x14ac:dyDescent="0.25">
      <c r="A325" s="4"/>
      <c r="B325" s="4"/>
      <c r="C325" s="4"/>
      <c r="D325" s="4"/>
      <c r="E325" s="4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109"/>
      <c r="BH325" s="21" t="s">
        <v>248</v>
      </c>
      <c r="CH325" t="s">
        <v>76</v>
      </c>
    </row>
    <row r="326" spans="1:86" ht="18" x14ac:dyDescent="0.25">
      <c r="A326" s="4"/>
      <c r="B326" s="4"/>
      <c r="C326" s="4"/>
      <c r="D326" s="4"/>
      <c r="E326" s="4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109"/>
      <c r="BH326" s="21" t="s">
        <v>248</v>
      </c>
      <c r="CH326" t="s">
        <v>76</v>
      </c>
    </row>
    <row r="327" spans="1:86" ht="18" x14ac:dyDescent="0.25">
      <c r="A327" s="4"/>
      <c r="B327" s="4"/>
      <c r="C327" s="4"/>
      <c r="D327" s="4"/>
      <c r="E327" s="4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33"/>
      <c r="W327" s="33"/>
      <c r="X327" s="32"/>
      <c r="Y327" s="33"/>
      <c r="Z327" s="33"/>
      <c r="AA327" s="33"/>
      <c r="AB327" s="32"/>
      <c r="AC327" s="33"/>
      <c r="AD327" s="32"/>
      <c r="AE327" s="33"/>
      <c r="AF327" s="32"/>
      <c r="AG327" s="33"/>
      <c r="AH327" s="32"/>
      <c r="AI327" s="33"/>
      <c r="AJ327" s="32"/>
      <c r="AK327" s="33"/>
      <c r="AL327" s="32"/>
      <c r="AM327" s="33"/>
      <c r="AN327" s="32"/>
      <c r="AO327" s="33"/>
      <c r="AP327" s="32"/>
      <c r="AQ327" s="33"/>
      <c r="AR327" s="32"/>
      <c r="AS327" s="33"/>
      <c r="AT327" s="32"/>
      <c r="AU327" s="33"/>
      <c r="AV327" s="32"/>
      <c r="AW327" s="109"/>
      <c r="BH327" s="21" t="s">
        <v>248</v>
      </c>
      <c r="CE327" s="4"/>
      <c r="CH327" t="s">
        <v>76</v>
      </c>
    </row>
    <row r="328" spans="1:86" ht="18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9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1"/>
      <c r="BD328" s="51"/>
      <c r="BH328" s="21" t="s">
        <v>248</v>
      </c>
      <c r="CH328" t="s">
        <v>76</v>
      </c>
    </row>
    <row r="329" spans="1:86" x14ac:dyDescent="0.2">
      <c r="BH329" s="21" t="s">
        <v>248</v>
      </c>
      <c r="CH329" t="s">
        <v>76</v>
      </c>
    </row>
    <row r="330" spans="1:86" x14ac:dyDescent="0.2">
      <c r="A330" s="41" t="s">
        <v>78</v>
      </c>
      <c r="L330" t="s">
        <v>77</v>
      </c>
      <c r="AG330" s="21" t="s">
        <v>187</v>
      </c>
      <c r="AM330" t="s">
        <v>77</v>
      </c>
      <c r="BG330" t="s">
        <v>77</v>
      </c>
      <c r="BX330" t="s">
        <v>77</v>
      </c>
      <c r="CH330" t="s">
        <v>76</v>
      </c>
    </row>
    <row r="331" spans="1:86" x14ac:dyDescent="0.2">
      <c r="CH331" t="s">
        <v>76</v>
      </c>
    </row>
  </sheetData>
  <phoneticPr fontId="0" type="noConversion"/>
  <hyperlinks>
    <hyperlink ref="F5" r:id="rId1"/>
  </hyperlinks>
  <printOptions gridLinesSet="0"/>
  <pageMargins left="0.25" right="0.25" top="0.75" bottom="0.75" header="0.3" footer="0.3"/>
  <pageSetup paperSize="9" scale="30" orientation="landscape" horizontalDpi="300" verticalDpi="300" r:id="rId2"/>
  <headerFooter alignWithMargins="0">
    <oddHeader>&amp;F&amp;RPage &amp;P</oddHeader>
  </headerFooter>
  <drawing r:id="rId3"/>
  <webPublishItems count="3">
    <webPublishItem id="11864" divId="H-total_11864" sourceType="printArea" destinationFile="C:\homepage\Htm\familytree\h-total.htm"/>
    <webPublishItem id="13202" divId="H-total_13202" sourceType="range" sourceRef="A5:CG330" destinationFile="C:\homepage\Htm\familytree\h-total.htm"/>
    <webPublishItem id="30248" divId="H-total_30248" sourceType="range" sourceRef="A5:CH328" destinationFile="C:\homepage\Htm\familytree\H-total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workbookViewId="0">
      <selection activeCell="H2" sqref="H2"/>
    </sheetView>
  </sheetViews>
  <sheetFormatPr defaultRowHeight="12.75" x14ac:dyDescent="0.2"/>
  <cols>
    <col min="1" max="1" width="15.28515625" customWidth="1"/>
    <col min="2" max="4" width="8.7109375" customWidth="1"/>
  </cols>
  <sheetData>
    <row r="1" spans="1:5" ht="18" x14ac:dyDescent="0.25">
      <c r="A1" s="21" t="s">
        <v>217</v>
      </c>
      <c r="B1" s="22"/>
      <c r="C1" s="23"/>
      <c r="D1" s="23"/>
    </row>
    <row r="2" spans="1:5" x14ac:dyDescent="0.2">
      <c r="A2" s="20"/>
      <c r="B2" s="19"/>
      <c r="C2" s="19"/>
      <c r="D2" s="19"/>
    </row>
    <row r="3" spans="1:5" ht="18" x14ac:dyDescent="0.25">
      <c r="A3" s="8"/>
      <c r="B3" s="122"/>
      <c r="C3" s="122"/>
      <c r="D3" s="122"/>
      <c r="E3" s="122"/>
    </row>
    <row r="4" spans="1:5" ht="18" x14ac:dyDescent="0.25">
      <c r="A4" s="114" t="s">
        <v>246</v>
      </c>
      <c r="B4" s="122"/>
      <c r="C4" s="122"/>
      <c r="D4" s="122"/>
      <c r="E4" s="122"/>
    </row>
    <row r="5" spans="1:5" ht="18" x14ac:dyDescent="0.25">
      <c r="A5" s="114" t="s">
        <v>214</v>
      </c>
      <c r="B5" s="99"/>
      <c r="C5" s="115"/>
      <c r="D5" s="114"/>
      <c r="E5" s="115"/>
    </row>
    <row r="6" spans="1:5" ht="18" x14ac:dyDescent="0.25">
      <c r="A6" s="114" t="s">
        <v>215</v>
      </c>
      <c r="B6" s="99"/>
      <c r="C6" s="115"/>
      <c r="D6" s="114"/>
      <c r="E6" s="115"/>
    </row>
    <row r="7" spans="1:5" ht="18" x14ac:dyDescent="0.25">
      <c r="A7" s="114" t="s">
        <v>216</v>
      </c>
      <c r="B7" s="99"/>
      <c r="C7" s="115"/>
      <c r="D7" s="114"/>
      <c r="E7" s="115"/>
    </row>
    <row r="8" spans="1:5" ht="18" x14ac:dyDescent="0.25">
      <c r="A8" s="4"/>
      <c r="B8" s="4"/>
      <c r="C8" s="60" t="s">
        <v>43</v>
      </c>
      <c r="D8" s="60"/>
      <c r="E8" s="46">
        <v>2015</v>
      </c>
    </row>
    <row r="9" spans="1:5" ht="18" x14ac:dyDescent="0.25">
      <c r="A9" s="4"/>
      <c r="B9" s="4"/>
      <c r="C9" s="39" t="s">
        <v>35</v>
      </c>
      <c r="D9" s="39"/>
      <c r="E9" s="42">
        <f>SUM(E11:E93)</f>
        <v>4203</v>
      </c>
    </row>
    <row r="10" spans="1:5" ht="18" x14ac:dyDescent="0.25">
      <c r="A10" s="8" t="s">
        <v>100</v>
      </c>
      <c r="B10" s="8" t="s">
        <v>106</v>
      </c>
      <c r="C10" s="4"/>
      <c r="D10" s="4"/>
    </row>
    <row r="11" spans="1:5" ht="18" x14ac:dyDescent="0.25">
      <c r="A11" s="116" t="s">
        <v>101</v>
      </c>
      <c r="B11" s="116" t="s">
        <v>174</v>
      </c>
      <c r="C11" s="116"/>
      <c r="D11" s="116"/>
      <c r="E11" s="116">
        <v>0</v>
      </c>
    </row>
    <row r="12" spans="1:5" ht="18" x14ac:dyDescent="0.25">
      <c r="A12" s="117"/>
      <c r="B12" s="123" t="s">
        <v>46</v>
      </c>
      <c r="C12" s="116"/>
      <c r="D12" s="116"/>
      <c r="E12" s="116">
        <v>6</v>
      </c>
    </row>
    <row r="13" spans="1:5" ht="18" x14ac:dyDescent="0.25">
      <c r="A13" s="116"/>
      <c r="B13" s="124" t="s">
        <v>161</v>
      </c>
      <c r="C13" s="116"/>
      <c r="D13" s="116"/>
      <c r="E13" s="116">
        <v>0</v>
      </c>
    </row>
    <row r="14" spans="1:5" ht="18" x14ac:dyDescent="0.25">
      <c r="A14" s="116"/>
      <c r="B14" s="116" t="s">
        <v>47</v>
      </c>
      <c r="C14" s="116"/>
      <c r="D14" s="116"/>
      <c r="E14" s="116">
        <v>2</v>
      </c>
    </row>
    <row r="15" spans="1:5" ht="18" x14ac:dyDescent="0.25">
      <c r="A15" s="116"/>
      <c r="B15" s="116" t="s">
        <v>167</v>
      </c>
      <c r="C15" s="116"/>
      <c r="D15" s="116"/>
      <c r="E15" s="116">
        <v>3</v>
      </c>
    </row>
    <row r="16" spans="1:5" ht="18" x14ac:dyDescent="0.25">
      <c r="A16" s="116"/>
      <c r="B16" s="116" t="s">
        <v>99</v>
      </c>
      <c r="C16" s="116"/>
      <c r="D16" s="116"/>
      <c r="E16" s="116">
        <v>3</v>
      </c>
    </row>
    <row r="17" spans="1:5" ht="18" x14ac:dyDescent="0.25">
      <c r="A17" s="116"/>
      <c r="B17" s="116" t="s">
        <v>87</v>
      </c>
      <c r="C17" s="116"/>
      <c r="D17" s="116"/>
      <c r="E17" s="116">
        <v>5</v>
      </c>
    </row>
    <row r="18" spans="1:5" ht="18" x14ac:dyDescent="0.25">
      <c r="A18" s="116"/>
      <c r="B18" s="116" t="s">
        <v>170</v>
      </c>
      <c r="C18" s="116"/>
      <c r="D18" s="116"/>
      <c r="E18" s="116">
        <v>1</v>
      </c>
    </row>
    <row r="19" spans="1:5" ht="18" x14ac:dyDescent="0.25">
      <c r="A19" s="116"/>
      <c r="B19" s="116" t="s">
        <v>51</v>
      </c>
      <c r="C19" s="116"/>
      <c r="D19" s="116"/>
      <c r="E19" s="116">
        <v>360</v>
      </c>
    </row>
    <row r="20" spans="1:5" ht="18" x14ac:dyDescent="0.25">
      <c r="A20" s="116"/>
      <c r="B20" s="116" t="s">
        <v>52</v>
      </c>
      <c r="C20" s="116"/>
      <c r="D20" s="116"/>
      <c r="E20" s="116">
        <v>1250</v>
      </c>
    </row>
    <row r="21" spans="1:5" ht="18" x14ac:dyDescent="0.25">
      <c r="A21" s="116"/>
      <c r="B21" s="116" t="s">
        <v>86</v>
      </c>
      <c r="C21" s="116"/>
      <c r="D21" s="116"/>
      <c r="E21" s="116">
        <v>5</v>
      </c>
    </row>
    <row r="22" spans="1:5" ht="18" x14ac:dyDescent="0.25">
      <c r="A22" s="116"/>
      <c r="B22" s="116" t="s">
        <v>84</v>
      </c>
      <c r="C22" s="116"/>
      <c r="D22" s="116"/>
      <c r="E22" s="116">
        <v>2</v>
      </c>
    </row>
    <row r="23" spans="1:5" ht="18" x14ac:dyDescent="0.25">
      <c r="A23" s="116"/>
      <c r="B23" s="116" t="s">
        <v>181</v>
      </c>
      <c r="C23" s="116"/>
      <c r="D23" s="116"/>
      <c r="E23" s="116">
        <v>1</v>
      </c>
    </row>
    <row r="24" spans="1:5" ht="18" x14ac:dyDescent="0.25">
      <c r="A24" s="116"/>
      <c r="B24" s="116" t="s">
        <v>152</v>
      </c>
      <c r="C24" s="116"/>
      <c r="D24" s="116"/>
      <c r="E24" s="116">
        <v>0</v>
      </c>
    </row>
    <row r="25" spans="1:5" ht="18" x14ac:dyDescent="0.25">
      <c r="A25" s="116"/>
      <c r="B25" s="116" t="s">
        <v>119</v>
      </c>
      <c r="C25" s="116"/>
      <c r="D25" s="116"/>
      <c r="E25" s="116">
        <v>0</v>
      </c>
    </row>
    <row r="26" spans="1:5" ht="18" x14ac:dyDescent="0.25">
      <c r="A26" s="116"/>
      <c r="B26" s="116" t="s">
        <v>90</v>
      </c>
      <c r="C26" s="116"/>
      <c r="D26" s="116"/>
      <c r="E26" s="116">
        <v>0</v>
      </c>
    </row>
    <row r="27" spans="1:5" ht="18" x14ac:dyDescent="0.25">
      <c r="A27" s="116"/>
      <c r="B27" s="116" t="s">
        <v>118</v>
      </c>
      <c r="C27" s="116"/>
      <c r="D27" s="116"/>
      <c r="E27" s="116">
        <v>0</v>
      </c>
    </row>
    <row r="28" spans="1:5" ht="18" x14ac:dyDescent="0.25">
      <c r="A28" s="116"/>
      <c r="B28" s="116" t="s">
        <v>54</v>
      </c>
      <c r="C28" s="116"/>
      <c r="D28" s="116"/>
      <c r="E28" s="116">
        <v>55</v>
      </c>
    </row>
    <row r="29" spans="1:5" ht="18" x14ac:dyDescent="0.25">
      <c r="A29" s="116"/>
      <c r="B29" s="116" t="s">
        <v>171</v>
      </c>
      <c r="C29" s="116"/>
      <c r="D29" s="116"/>
      <c r="E29" s="116">
        <v>1</v>
      </c>
    </row>
    <row r="30" spans="1:5" ht="18" x14ac:dyDescent="0.25">
      <c r="A30" s="116"/>
      <c r="B30" s="123" t="s">
        <v>89</v>
      </c>
      <c r="C30" s="117"/>
      <c r="D30" s="117"/>
      <c r="E30" s="116">
        <v>50</v>
      </c>
    </row>
    <row r="31" spans="1:5" ht="18" x14ac:dyDescent="0.25">
      <c r="A31" s="116"/>
      <c r="B31" s="116" t="s">
        <v>56</v>
      </c>
      <c r="C31" s="117"/>
      <c r="D31" s="117"/>
      <c r="E31" s="116">
        <v>3</v>
      </c>
    </row>
    <row r="32" spans="1:5" ht="18" x14ac:dyDescent="0.25">
      <c r="A32" s="116"/>
      <c r="B32" s="116" t="s">
        <v>85</v>
      </c>
      <c r="C32" s="117"/>
      <c r="D32" s="117"/>
      <c r="E32" s="116">
        <v>2</v>
      </c>
    </row>
    <row r="33" spans="1:5" ht="18" x14ac:dyDescent="0.25">
      <c r="A33" s="116"/>
      <c r="B33" s="116" t="s">
        <v>207</v>
      </c>
      <c r="C33" s="117"/>
      <c r="D33" s="117"/>
      <c r="E33" s="116">
        <v>3</v>
      </c>
    </row>
    <row r="34" spans="1:5" ht="18" x14ac:dyDescent="0.25">
      <c r="A34" s="116"/>
      <c r="B34" s="116" t="s">
        <v>88</v>
      </c>
      <c r="C34" s="117"/>
      <c r="D34" s="117"/>
      <c r="E34" s="116">
        <v>0</v>
      </c>
    </row>
    <row r="35" spans="1:5" ht="18" x14ac:dyDescent="0.25">
      <c r="A35" s="116"/>
      <c r="B35" s="116" t="s">
        <v>57</v>
      </c>
      <c r="C35" s="117"/>
      <c r="D35" s="117"/>
      <c r="E35" s="116">
        <v>50</v>
      </c>
    </row>
    <row r="36" spans="1:5" ht="18" x14ac:dyDescent="0.25">
      <c r="A36" s="116"/>
      <c r="B36" s="116" t="s">
        <v>59</v>
      </c>
      <c r="C36" s="117"/>
      <c r="D36" s="117"/>
      <c r="E36" s="116">
        <v>3</v>
      </c>
    </row>
    <row r="37" spans="1:5" ht="18" x14ac:dyDescent="0.25">
      <c r="A37" s="116"/>
      <c r="B37" s="116" t="s">
        <v>60</v>
      </c>
      <c r="C37" s="117"/>
      <c r="D37" s="117"/>
      <c r="E37" s="116">
        <v>3</v>
      </c>
    </row>
    <row r="38" spans="1:5" ht="18" x14ac:dyDescent="0.25">
      <c r="A38" s="116"/>
      <c r="B38" s="116" t="s">
        <v>61</v>
      </c>
      <c r="C38" s="117"/>
      <c r="D38" s="117"/>
      <c r="E38" s="116">
        <v>25</v>
      </c>
    </row>
    <row r="39" spans="1:5" ht="18" x14ac:dyDescent="0.25">
      <c r="A39" s="116"/>
      <c r="B39" s="123" t="s">
        <v>91</v>
      </c>
      <c r="C39" s="117"/>
      <c r="D39" s="117"/>
      <c r="E39" s="116">
        <v>3</v>
      </c>
    </row>
    <row r="40" spans="1:5" ht="18" x14ac:dyDescent="0.25">
      <c r="A40" s="116"/>
      <c r="B40" s="116" t="s">
        <v>62</v>
      </c>
      <c r="C40" s="117"/>
      <c r="D40" s="117"/>
      <c r="E40" s="116">
        <v>5</v>
      </c>
    </row>
    <row r="41" spans="1:5" ht="18" x14ac:dyDescent="0.25">
      <c r="A41" s="4"/>
      <c r="B41" s="4"/>
      <c r="C41" s="4"/>
      <c r="D41" s="4"/>
      <c r="E41" s="4"/>
    </row>
    <row r="42" spans="1:5" ht="18" x14ac:dyDescent="0.25">
      <c r="A42" s="97" t="s">
        <v>102</v>
      </c>
      <c r="B42" s="97" t="s">
        <v>44</v>
      </c>
      <c r="C42" s="97"/>
      <c r="D42" s="97"/>
      <c r="E42" s="125">
        <v>12</v>
      </c>
    </row>
    <row r="43" spans="1:5" ht="18" x14ac:dyDescent="0.25">
      <c r="A43" s="97"/>
      <c r="B43" s="97" t="s">
        <v>195</v>
      </c>
      <c r="C43" s="97"/>
      <c r="D43" s="97"/>
      <c r="E43" s="97">
        <v>0</v>
      </c>
    </row>
    <row r="44" spans="1:5" ht="18" x14ac:dyDescent="0.25">
      <c r="A44" s="126"/>
      <c r="B44" s="97" t="s">
        <v>48</v>
      </c>
      <c r="C44" s="97"/>
      <c r="D44" s="97"/>
      <c r="E44" s="97">
        <v>1650</v>
      </c>
    </row>
    <row r="45" spans="1:5" ht="18" x14ac:dyDescent="0.25">
      <c r="A45" s="126"/>
      <c r="B45" s="97" t="s">
        <v>49</v>
      </c>
      <c r="C45" s="97"/>
      <c r="D45" s="97"/>
      <c r="E45" s="97">
        <v>17</v>
      </c>
    </row>
    <row r="46" spans="1:5" ht="18" x14ac:dyDescent="0.25">
      <c r="A46" s="126"/>
      <c r="B46" s="97" t="s">
        <v>50</v>
      </c>
      <c r="C46" s="97"/>
      <c r="D46" s="97"/>
      <c r="E46" s="97">
        <v>1</v>
      </c>
    </row>
    <row r="47" spans="1:5" ht="18" x14ac:dyDescent="0.25">
      <c r="A47" s="126"/>
      <c r="B47" s="97" t="s">
        <v>109</v>
      </c>
      <c r="C47" s="97"/>
      <c r="D47" s="97"/>
      <c r="E47" s="97">
        <v>4</v>
      </c>
    </row>
    <row r="48" spans="1:5" ht="18" x14ac:dyDescent="0.25">
      <c r="A48" s="126"/>
      <c r="B48" s="97" t="s">
        <v>110</v>
      </c>
      <c r="C48" s="97"/>
      <c r="D48" s="97"/>
      <c r="E48" s="97">
        <v>0</v>
      </c>
    </row>
    <row r="49" spans="1:5" ht="18" x14ac:dyDescent="0.25">
      <c r="A49" s="126"/>
      <c r="B49" s="97" t="s">
        <v>196</v>
      </c>
      <c r="C49" s="97"/>
      <c r="D49" s="97"/>
      <c r="E49" s="97">
        <v>0</v>
      </c>
    </row>
    <row r="50" spans="1:5" ht="18" x14ac:dyDescent="0.25">
      <c r="A50" s="126"/>
      <c r="B50" s="97" t="s">
        <v>111</v>
      </c>
      <c r="C50" s="97"/>
      <c r="D50" s="97"/>
      <c r="E50" s="97">
        <v>0</v>
      </c>
    </row>
    <row r="51" spans="1:5" ht="18" x14ac:dyDescent="0.25">
      <c r="A51" s="126"/>
      <c r="B51" s="97" t="s">
        <v>112</v>
      </c>
      <c r="C51" s="97"/>
      <c r="D51" s="97"/>
      <c r="E51" s="97">
        <v>0</v>
      </c>
    </row>
    <row r="52" spans="1:5" ht="18" x14ac:dyDescent="0.25">
      <c r="A52" s="126"/>
      <c r="B52" s="97" t="s">
        <v>197</v>
      </c>
      <c r="C52" s="97"/>
      <c r="D52" s="97"/>
      <c r="E52" s="97">
        <v>0</v>
      </c>
    </row>
    <row r="53" spans="1:5" ht="18" x14ac:dyDescent="0.25">
      <c r="A53" s="97"/>
      <c r="B53" s="97" t="s">
        <v>53</v>
      </c>
      <c r="C53" s="97"/>
      <c r="D53" s="97"/>
      <c r="E53" s="97">
        <v>5</v>
      </c>
    </row>
    <row r="54" spans="1:5" ht="18" x14ac:dyDescent="0.25">
      <c r="A54" s="97"/>
      <c r="B54" s="97" t="s">
        <v>113</v>
      </c>
      <c r="C54" s="97"/>
      <c r="D54" s="97"/>
      <c r="E54" s="97">
        <v>0</v>
      </c>
    </row>
    <row r="55" spans="1:5" ht="18" x14ac:dyDescent="0.25">
      <c r="A55" s="97"/>
      <c r="B55" s="97" t="s">
        <v>175</v>
      </c>
      <c r="C55" s="97"/>
      <c r="D55" s="97"/>
      <c r="E55" s="97">
        <v>16</v>
      </c>
    </row>
    <row r="56" spans="1:5" ht="18" x14ac:dyDescent="0.25">
      <c r="A56" s="97"/>
      <c r="B56" s="97" t="s">
        <v>160</v>
      </c>
      <c r="C56" s="97"/>
      <c r="D56" s="97"/>
      <c r="E56" s="97">
        <v>6</v>
      </c>
    </row>
    <row r="57" spans="1:5" ht="18" x14ac:dyDescent="0.25">
      <c r="A57" s="97"/>
      <c r="B57" s="97" t="s">
        <v>198</v>
      </c>
      <c r="C57" s="97"/>
      <c r="D57" s="97"/>
      <c r="E57" s="97">
        <v>0</v>
      </c>
    </row>
    <row r="58" spans="1:5" ht="18" x14ac:dyDescent="0.25">
      <c r="A58" s="97"/>
      <c r="B58" s="97" t="s">
        <v>63</v>
      </c>
      <c r="C58" s="126"/>
      <c r="D58" s="126"/>
      <c r="E58" s="97">
        <v>590</v>
      </c>
    </row>
    <row r="59" spans="1:5" ht="18" x14ac:dyDescent="0.25">
      <c r="E59" s="4"/>
    </row>
    <row r="60" spans="1:5" ht="18" x14ac:dyDescent="0.25">
      <c r="A60" s="94" t="s">
        <v>103</v>
      </c>
      <c r="B60" s="94" t="s">
        <v>92</v>
      </c>
      <c r="C60" s="94"/>
      <c r="D60" s="94"/>
      <c r="E60" s="94">
        <v>0</v>
      </c>
    </row>
    <row r="61" spans="1:5" ht="18" x14ac:dyDescent="0.25">
      <c r="A61" s="94"/>
      <c r="B61" s="94" t="s">
        <v>115</v>
      </c>
      <c r="C61" s="94"/>
      <c r="D61" s="94"/>
      <c r="E61" s="94">
        <v>0</v>
      </c>
    </row>
    <row r="62" spans="1:5" ht="18" x14ac:dyDescent="0.25">
      <c r="A62" s="94"/>
      <c r="B62" s="94" t="s">
        <v>199</v>
      </c>
      <c r="C62" s="94"/>
      <c r="D62" s="94"/>
      <c r="E62" s="94">
        <v>0</v>
      </c>
    </row>
    <row r="63" spans="1:5" ht="18" x14ac:dyDescent="0.25">
      <c r="A63" s="94"/>
      <c r="B63" s="94" t="s">
        <v>200</v>
      </c>
      <c r="C63" s="94"/>
      <c r="D63" s="94"/>
      <c r="E63" s="94">
        <v>0</v>
      </c>
    </row>
    <row r="64" spans="1:5" ht="18" x14ac:dyDescent="0.25">
      <c r="A64" s="94"/>
      <c r="B64" s="94" t="s">
        <v>114</v>
      </c>
      <c r="C64" s="94"/>
      <c r="D64" s="94"/>
      <c r="E64" s="94">
        <v>0</v>
      </c>
    </row>
    <row r="65" spans="1:5" ht="18" x14ac:dyDescent="0.25">
      <c r="A65" s="127"/>
      <c r="B65" s="94" t="s">
        <v>93</v>
      </c>
      <c r="C65" s="94"/>
      <c r="D65" s="94"/>
      <c r="E65" s="94">
        <v>0</v>
      </c>
    </row>
    <row r="66" spans="1:5" ht="18" x14ac:dyDescent="0.25">
      <c r="A66" s="127"/>
      <c r="B66" s="94" t="s">
        <v>116</v>
      </c>
      <c r="C66" s="94"/>
      <c r="D66" s="94"/>
      <c r="E66" s="94">
        <v>0</v>
      </c>
    </row>
    <row r="67" spans="1:5" ht="18" x14ac:dyDescent="0.25">
      <c r="A67" s="127"/>
      <c r="B67" s="94" t="s">
        <v>172</v>
      </c>
      <c r="C67" s="94"/>
      <c r="D67" s="94"/>
      <c r="E67" s="94">
        <v>1</v>
      </c>
    </row>
    <row r="68" spans="1:5" ht="18" x14ac:dyDescent="0.25">
      <c r="A68" s="127"/>
      <c r="B68" s="94" t="s">
        <v>183</v>
      </c>
      <c r="C68" s="94"/>
      <c r="D68" s="94"/>
      <c r="E68" s="94">
        <v>0</v>
      </c>
    </row>
    <row r="69" spans="1:5" ht="18" x14ac:dyDescent="0.25">
      <c r="A69" s="127"/>
      <c r="B69" s="128" t="s">
        <v>58</v>
      </c>
      <c r="C69" s="127"/>
      <c r="D69" s="127"/>
      <c r="E69" s="94">
        <v>1</v>
      </c>
    </row>
    <row r="70" spans="1:5" ht="18" x14ac:dyDescent="0.25">
      <c r="A70" s="127"/>
      <c r="B70" s="129" t="s">
        <v>201</v>
      </c>
      <c r="C70" s="127"/>
      <c r="D70" s="127"/>
      <c r="E70" s="94">
        <v>0</v>
      </c>
    </row>
    <row r="71" spans="1:5" ht="18" x14ac:dyDescent="0.25">
      <c r="A71" s="127"/>
      <c r="B71" s="129" t="s">
        <v>179</v>
      </c>
      <c r="C71" s="127"/>
      <c r="D71" s="127"/>
      <c r="E71" s="94">
        <v>1</v>
      </c>
    </row>
    <row r="72" spans="1:5" ht="18" x14ac:dyDescent="0.25">
      <c r="B72" s="4"/>
      <c r="E72" s="4"/>
    </row>
    <row r="73" spans="1:5" ht="18" x14ac:dyDescent="0.25">
      <c r="A73" s="130" t="s">
        <v>105</v>
      </c>
      <c r="B73" s="130" t="s">
        <v>45</v>
      </c>
      <c r="C73" s="130"/>
      <c r="D73" s="130"/>
      <c r="E73" s="130">
        <v>45</v>
      </c>
    </row>
    <row r="74" spans="1:5" ht="18" x14ac:dyDescent="0.25">
      <c r="A74" s="131"/>
      <c r="B74" s="130" t="s">
        <v>55</v>
      </c>
      <c r="C74" s="131"/>
      <c r="D74" s="131"/>
      <c r="E74" s="130">
        <v>1</v>
      </c>
    </row>
    <row r="75" spans="1:5" ht="18" x14ac:dyDescent="0.25">
      <c r="B75" s="4"/>
      <c r="E75" s="4"/>
    </row>
    <row r="76" spans="1:5" ht="18" x14ac:dyDescent="0.25">
      <c r="A76" s="88" t="s">
        <v>104</v>
      </c>
      <c r="B76" s="88" t="s">
        <v>202</v>
      </c>
      <c r="C76" s="110"/>
      <c r="D76" s="110"/>
      <c r="E76" s="88">
        <v>1</v>
      </c>
    </row>
    <row r="77" spans="1:5" ht="18" x14ac:dyDescent="0.25">
      <c r="A77" s="110"/>
      <c r="B77" s="88" t="s">
        <v>203</v>
      </c>
      <c r="C77" s="110"/>
      <c r="D77" s="110"/>
      <c r="E77" s="88">
        <v>0</v>
      </c>
    </row>
    <row r="78" spans="1:5" ht="18" x14ac:dyDescent="0.25">
      <c r="A78" s="110"/>
      <c r="B78" s="88" t="s">
        <v>205</v>
      </c>
      <c r="C78" s="110"/>
      <c r="D78" s="110"/>
      <c r="E78" s="88">
        <v>2</v>
      </c>
    </row>
    <row r="79" spans="1:5" ht="18" x14ac:dyDescent="0.25">
      <c r="A79" s="110"/>
      <c r="B79" s="88" t="s">
        <v>204</v>
      </c>
      <c r="C79" s="110"/>
      <c r="D79" s="110"/>
      <c r="E79" s="88">
        <v>0</v>
      </c>
    </row>
    <row r="80" spans="1:5" ht="18" x14ac:dyDescent="0.25">
      <c r="A80" s="110"/>
      <c r="B80" s="88" t="s">
        <v>107</v>
      </c>
      <c r="C80" s="110"/>
      <c r="D80" s="110"/>
      <c r="E80" s="88">
        <v>0</v>
      </c>
    </row>
    <row r="81" spans="1:5" ht="18" x14ac:dyDescent="0.25">
      <c r="A81" s="110"/>
      <c r="B81" s="88" t="s">
        <v>94</v>
      </c>
      <c r="C81" s="88"/>
      <c r="D81" s="88"/>
      <c r="E81" s="88">
        <v>2</v>
      </c>
    </row>
    <row r="82" spans="1:5" ht="18" x14ac:dyDescent="0.25">
      <c r="A82" s="110"/>
      <c r="B82" s="88" t="s">
        <v>95</v>
      </c>
      <c r="C82" s="88"/>
      <c r="D82" s="88"/>
      <c r="E82" s="88">
        <v>0</v>
      </c>
    </row>
    <row r="83" spans="1:5" ht="18" x14ac:dyDescent="0.25">
      <c r="A83" s="110"/>
      <c r="B83" s="88" t="s">
        <v>117</v>
      </c>
      <c r="C83" s="88"/>
      <c r="D83" s="88"/>
      <c r="E83" s="88">
        <v>2</v>
      </c>
    </row>
    <row r="84" spans="1:5" ht="18" x14ac:dyDescent="0.25">
      <c r="A84" s="110"/>
      <c r="B84" s="88" t="s">
        <v>153</v>
      </c>
      <c r="C84" s="88"/>
      <c r="D84" s="88"/>
      <c r="E84" s="88">
        <v>0</v>
      </c>
    </row>
    <row r="85" spans="1:5" ht="18" x14ac:dyDescent="0.25">
      <c r="A85" s="110"/>
      <c r="B85" s="88" t="s">
        <v>154</v>
      </c>
      <c r="C85" s="88"/>
      <c r="D85" s="88"/>
      <c r="E85" s="88">
        <v>0</v>
      </c>
    </row>
    <row r="86" spans="1:5" ht="18" x14ac:dyDescent="0.25">
      <c r="A86" s="110"/>
      <c r="B86" s="88" t="s">
        <v>155</v>
      </c>
      <c r="C86" s="88"/>
      <c r="D86" s="88"/>
      <c r="E86" s="88">
        <v>0</v>
      </c>
    </row>
    <row r="87" spans="1:5" ht="18" x14ac:dyDescent="0.25">
      <c r="A87" s="110"/>
      <c r="B87" s="88" t="s">
        <v>108</v>
      </c>
      <c r="C87" s="88"/>
      <c r="D87" s="88"/>
      <c r="E87" s="88">
        <v>4</v>
      </c>
    </row>
    <row r="88" spans="1:5" ht="18" x14ac:dyDescent="0.25">
      <c r="A88" s="110"/>
      <c r="B88" s="88" t="s">
        <v>97</v>
      </c>
      <c r="C88" s="110"/>
      <c r="D88" s="110"/>
      <c r="E88" s="88">
        <v>0</v>
      </c>
    </row>
    <row r="89" spans="1:5" ht="18" x14ac:dyDescent="0.25">
      <c r="A89" s="110"/>
      <c r="B89" s="88" t="s">
        <v>151</v>
      </c>
      <c r="C89" s="110"/>
      <c r="D89" s="110"/>
      <c r="E89" s="88">
        <v>0</v>
      </c>
    </row>
    <row r="90" spans="1:5" ht="18" x14ac:dyDescent="0.25">
      <c r="A90" s="110"/>
      <c r="B90" s="88" t="s">
        <v>96</v>
      </c>
      <c r="C90" s="110"/>
      <c r="D90" s="110"/>
      <c r="E90" s="88">
        <v>0</v>
      </c>
    </row>
    <row r="91" spans="1:5" ht="18" x14ac:dyDescent="0.25">
      <c r="A91" s="110"/>
      <c r="B91" s="88" t="s">
        <v>206</v>
      </c>
      <c r="C91" s="110"/>
      <c r="D91" s="110"/>
      <c r="E91" s="88">
        <v>0</v>
      </c>
    </row>
    <row r="92" spans="1:5" ht="18" x14ac:dyDescent="0.25">
      <c r="A92" s="110"/>
      <c r="B92" s="88" t="s">
        <v>180</v>
      </c>
      <c r="C92" s="110"/>
      <c r="D92" s="110"/>
      <c r="E92" s="88">
        <v>1</v>
      </c>
    </row>
    <row r="93" spans="1:5" ht="18" x14ac:dyDescent="0.25">
      <c r="A93" s="110"/>
      <c r="B93" s="88" t="s">
        <v>98</v>
      </c>
      <c r="C93" s="110"/>
      <c r="D93" s="110"/>
      <c r="E93" s="88">
        <v>0</v>
      </c>
    </row>
    <row r="94" spans="1:5" x14ac:dyDescent="0.2">
      <c r="A94" s="19"/>
      <c r="B94" s="19"/>
      <c r="C94" s="19"/>
      <c r="D94" s="19"/>
    </row>
    <row r="95" spans="1:5" x14ac:dyDescent="0.2">
      <c r="A95" s="19"/>
      <c r="B95" s="19"/>
      <c r="C95" s="19"/>
      <c r="D95" s="19"/>
    </row>
    <row r="96" spans="1:5" x14ac:dyDescent="0.2">
      <c r="A96" s="19"/>
      <c r="B96" s="19"/>
      <c r="C96" s="19"/>
      <c r="D96" s="19"/>
    </row>
    <row r="97" spans="1:4" x14ac:dyDescent="0.2">
      <c r="A97" s="19"/>
      <c r="B97" s="19"/>
      <c r="C97" s="19"/>
      <c r="D97" s="19"/>
    </row>
    <row r="98" spans="1:4" x14ac:dyDescent="0.2">
      <c r="A98" s="19"/>
      <c r="B98" s="19"/>
      <c r="C98" s="19"/>
      <c r="D98" s="19"/>
    </row>
    <row r="99" spans="1:4" x14ac:dyDescent="0.2">
      <c r="A99" s="19"/>
      <c r="B99" s="19"/>
      <c r="C99" s="19"/>
      <c r="D99" s="19"/>
    </row>
    <row r="100" spans="1:4" x14ac:dyDescent="0.2">
      <c r="A100" s="19"/>
      <c r="B100" s="19"/>
      <c r="C100" s="19"/>
      <c r="D100" s="19"/>
    </row>
    <row r="101" spans="1:4" x14ac:dyDescent="0.2">
      <c r="A101" s="19"/>
      <c r="B101" s="19"/>
      <c r="C101" s="19"/>
      <c r="D101" s="19"/>
    </row>
    <row r="102" spans="1:4" x14ac:dyDescent="0.2">
      <c r="A102" s="19"/>
      <c r="B102" s="19"/>
      <c r="C102" s="19"/>
      <c r="D102" s="19"/>
    </row>
    <row r="103" spans="1:4" x14ac:dyDescent="0.2">
      <c r="A103" s="19"/>
      <c r="B103" s="19"/>
      <c r="C103" s="19"/>
      <c r="D103" s="19"/>
    </row>
    <row r="104" spans="1:4" x14ac:dyDescent="0.2">
      <c r="A104" s="19"/>
      <c r="B104" s="19"/>
      <c r="C104" s="19"/>
      <c r="D104" s="19"/>
    </row>
    <row r="105" spans="1:4" x14ac:dyDescent="0.2">
      <c r="A105" s="19"/>
      <c r="B105" s="19"/>
      <c r="C105" s="19"/>
      <c r="D105" s="19"/>
    </row>
    <row r="106" spans="1:4" x14ac:dyDescent="0.2">
      <c r="A106" s="19"/>
      <c r="B106" s="19"/>
      <c r="C106" s="19"/>
      <c r="D106" s="19"/>
    </row>
    <row r="107" spans="1:4" x14ac:dyDescent="0.2">
      <c r="A107" s="19"/>
      <c r="B107" s="19"/>
      <c r="C107" s="19"/>
      <c r="D107" s="19"/>
    </row>
    <row r="108" spans="1:4" x14ac:dyDescent="0.2">
      <c r="A108" s="19"/>
      <c r="B108" s="19"/>
      <c r="C108" s="19"/>
      <c r="D108" s="19"/>
    </row>
    <row r="109" spans="1:4" x14ac:dyDescent="0.2">
      <c r="A109" s="19"/>
      <c r="B109" s="19"/>
      <c r="C109" s="19"/>
      <c r="D109" s="19"/>
    </row>
    <row r="110" spans="1:4" x14ac:dyDescent="0.2">
      <c r="A110" s="19"/>
      <c r="B110" s="19"/>
      <c r="C110" s="19"/>
      <c r="D110" s="19"/>
    </row>
    <row r="111" spans="1:4" x14ac:dyDescent="0.2">
      <c r="A111" s="19"/>
      <c r="B111" s="19"/>
      <c r="C111" s="19"/>
      <c r="D111" s="19"/>
    </row>
    <row r="112" spans="1:4" x14ac:dyDescent="0.2">
      <c r="A112" s="23"/>
      <c r="B112" s="23"/>
      <c r="C112" s="23"/>
      <c r="D112" s="23"/>
    </row>
    <row r="113" spans="1:4" x14ac:dyDescent="0.2">
      <c r="A113" s="23"/>
      <c r="B113" s="23"/>
      <c r="C113" s="23"/>
      <c r="D113" s="23"/>
    </row>
    <row r="114" spans="1:4" x14ac:dyDescent="0.2">
      <c r="A114" s="23"/>
      <c r="B114" s="23"/>
      <c r="C114" s="23"/>
      <c r="D114" s="23"/>
    </row>
    <row r="115" spans="1:4" x14ac:dyDescent="0.2">
      <c r="A115" s="23"/>
      <c r="B115" s="23"/>
      <c r="C115" s="23"/>
      <c r="D115" s="23"/>
    </row>
    <row r="116" spans="1:4" x14ac:dyDescent="0.2">
      <c r="A116" s="23"/>
      <c r="B116" s="23"/>
      <c r="C116" s="23"/>
      <c r="D116" s="23"/>
    </row>
    <row r="117" spans="1:4" x14ac:dyDescent="0.2">
      <c r="A117" s="23"/>
      <c r="B117" s="23"/>
      <c r="C117" s="23"/>
      <c r="D117" s="23"/>
    </row>
    <row r="118" spans="1:4" x14ac:dyDescent="0.2">
      <c r="A118" s="23"/>
      <c r="B118" s="23"/>
      <c r="C118" s="23"/>
      <c r="D118" s="23"/>
    </row>
    <row r="119" spans="1:4" x14ac:dyDescent="0.2">
      <c r="A119" s="23"/>
      <c r="B119" s="23"/>
      <c r="C119" s="23"/>
      <c r="D119" s="23"/>
    </row>
    <row r="120" spans="1:4" x14ac:dyDescent="0.2">
      <c r="A120" s="23"/>
      <c r="B120" s="23"/>
      <c r="C120" s="23"/>
      <c r="D120" s="23"/>
    </row>
    <row r="121" spans="1:4" x14ac:dyDescent="0.2">
      <c r="A121" s="23"/>
      <c r="B121" s="23"/>
      <c r="C121" s="23"/>
      <c r="D121" s="23"/>
    </row>
    <row r="122" spans="1:4" x14ac:dyDescent="0.2">
      <c r="A122" s="23"/>
      <c r="B122" s="23"/>
      <c r="C122" s="23"/>
      <c r="D122" s="23"/>
    </row>
    <row r="123" spans="1:4" x14ac:dyDescent="0.2">
      <c r="A123" s="23"/>
      <c r="B123" s="23"/>
      <c r="C123" s="23"/>
      <c r="D123" s="23"/>
    </row>
    <row r="124" spans="1:4" x14ac:dyDescent="0.2">
      <c r="A124" s="23"/>
      <c r="B124" s="23"/>
      <c r="C124" s="23"/>
      <c r="D124" s="23"/>
    </row>
    <row r="125" spans="1:4" x14ac:dyDescent="0.2">
      <c r="A125" s="1"/>
      <c r="B125" s="21"/>
      <c r="C125" s="21"/>
      <c r="D125" s="21"/>
    </row>
    <row r="126" spans="1:4" x14ac:dyDescent="0.2">
      <c r="A126" s="23"/>
      <c r="B126" s="23"/>
      <c r="C126" s="23"/>
      <c r="D126" s="23"/>
    </row>
    <row r="127" spans="1:4" x14ac:dyDescent="0.2">
      <c r="A127" s="21"/>
      <c r="B127" s="21"/>
      <c r="C127" s="21"/>
      <c r="D127" s="21"/>
    </row>
    <row r="128" spans="1:4" x14ac:dyDescent="0.2">
      <c r="A128" s="21"/>
      <c r="B128" s="21"/>
      <c r="C128" s="21"/>
      <c r="D128" s="21"/>
    </row>
    <row r="129" spans="1:4" x14ac:dyDescent="0.2">
      <c r="A129" s="21"/>
      <c r="B129" s="21"/>
      <c r="C129" s="21"/>
      <c r="D129" s="21"/>
    </row>
    <row r="130" spans="1:4" ht="13.5" thickBot="1" x14ac:dyDescent="0.25">
      <c r="A130" s="24"/>
      <c r="B130" s="24"/>
      <c r="C130" s="24"/>
      <c r="D130" s="24"/>
    </row>
    <row r="131" spans="1:4" x14ac:dyDescent="0.2">
      <c r="A131" s="1"/>
      <c r="B131" s="21"/>
      <c r="C131" s="21"/>
      <c r="D131" s="21"/>
    </row>
    <row r="132" spans="1:4" x14ac:dyDescent="0.2">
      <c r="A132" s="21"/>
      <c r="B132" s="21"/>
      <c r="C132" s="21"/>
      <c r="D132" s="21"/>
    </row>
    <row r="133" spans="1:4" x14ac:dyDescent="0.2">
      <c r="A133" s="21"/>
      <c r="B133" s="21"/>
      <c r="C133" s="21"/>
      <c r="D133" s="21"/>
    </row>
    <row r="134" spans="1:4" ht="13.5" thickBot="1" x14ac:dyDescent="0.25">
      <c r="A134" s="24"/>
      <c r="B134" s="24"/>
      <c r="C134" s="24"/>
      <c r="D134" s="24"/>
    </row>
  </sheetData>
  <phoneticPr fontId="0" type="noConversion"/>
  <printOptions gridLines="1" gridLinesSet="0"/>
  <pageMargins left="0.75" right="0.75" top="1" bottom="1" header="0.5" footer="0.5"/>
  <pageSetup paperSize="9" orientation="portrait" horizontalDpi="36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SheetHTOTAL1</vt:lpstr>
      <vt:lpstr>sheet2-Number Heberle 2015</vt:lpstr>
      <vt:lpstr>SheetHTOTAL1!Print_Area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2011-07-20T14:17:58Z</cp:lastPrinted>
  <dcterms:created xsi:type="dcterms:W3CDTF">2001-08-20T12:51:48Z</dcterms:created>
  <dcterms:modified xsi:type="dcterms:W3CDTF">2017-12-15T23:23:35Z</dcterms:modified>
</cp:coreProperties>
</file>